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00" tabRatio="837"/>
  </bookViews>
  <sheets>
    <sheet name="Фін план (IV кв.2018)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'Фін план (IV кв.2018)'!$31:$33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'Фін план (IV кв.2018)'!$A$1:$I$102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F93" i="24" l="1"/>
  <c r="H93" i="24"/>
  <c r="H94" i="24" s="1"/>
  <c r="F94" i="24"/>
  <c r="I94" i="24"/>
  <c r="F86" i="24"/>
  <c r="G86" i="24"/>
  <c r="H86" i="24"/>
  <c r="F85" i="24"/>
  <c r="G85" i="24"/>
  <c r="H85" i="24"/>
  <c r="F88" i="24"/>
  <c r="G88" i="24"/>
  <c r="H88" i="24"/>
  <c r="F84" i="24"/>
  <c r="H84" i="24"/>
  <c r="F34" i="24"/>
  <c r="G34" i="24"/>
  <c r="H34" i="24"/>
  <c r="I39" i="24"/>
  <c r="H39" i="24"/>
  <c r="G39" i="24"/>
  <c r="F39" i="24"/>
  <c r="I62" i="24"/>
  <c r="H62" i="24"/>
  <c r="G62" i="24"/>
  <c r="F62" i="24"/>
  <c r="E73" i="24"/>
  <c r="E76" i="24"/>
  <c r="I73" i="24"/>
  <c r="H73" i="24"/>
  <c r="G73" i="24"/>
  <c r="F73" i="24"/>
  <c r="I40" i="24"/>
  <c r="H40" i="24"/>
  <c r="F40" i="24"/>
  <c r="E67" i="24" l="1"/>
  <c r="E68" i="24"/>
  <c r="E69" i="24"/>
  <c r="E70" i="24"/>
  <c r="E52" i="24"/>
  <c r="E53" i="24"/>
  <c r="E54" i="24"/>
  <c r="E55" i="24"/>
  <c r="E36" i="24"/>
  <c r="E35" i="24"/>
  <c r="I34" i="24"/>
  <c r="I92" i="24" s="1"/>
  <c r="I88" i="24"/>
  <c r="E77" i="24"/>
  <c r="E96" i="24"/>
  <c r="G41" i="24"/>
  <c r="G45" i="24"/>
  <c r="G51" i="24"/>
  <c r="G66" i="24"/>
  <c r="H41" i="24"/>
  <c r="H45" i="24"/>
  <c r="H51" i="24"/>
  <c r="H66" i="24"/>
  <c r="I41" i="24"/>
  <c r="I45" i="24"/>
  <c r="I51" i="24"/>
  <c r="I66" i="24"/>
  <c r="F41" i="24"/>
  <c r="F45" i="24"/>
  <c r="F51" i="24"/>
  <c r="F66" i="24"/>
  <c r="E44" i="24"/>
  <c r="E60" i="24"/>
  <c r="E61" i="24"/>
  <c r="E37" i="24"/>
  <c r="D51" i="24"/>
  <c r="D93" i="24" s="1"/>
  <c r="D66" i="24"/>
  <c r="D62" i="24"/>
  <c r="C51" i="24"/>
  <c r="C93" i="24" s="1"/>
  <c r="C66" i="24"/>
  <c r="C62" i="24"/>
  <c r="D92" i="24"/>
  <c r="C92" i="24"/>
  <c r="F87" i="24"/>
  <c r="E87" i="24" s="1"/>
  <c r="I87" i="24"/>
  <c r="H87" i="24"/>
  <c r="G87" i="24"/>
  <c r="E82" i="24"/>
  <c r="E81" i="24"/>
  <c r="E80" i="24"/>
  <c r="E79" i="24"/>
  <c r="E78" i="24"/>
  <c r="E75" i="24"/>
  <c r="E74" i="24"/>
  <c r="E65" i="24"/>
  <c r="E64" i="24"/>
  <c r="E63" i="24"/>
  <c r="E59" i="24"/>
  <c r="E58" i="24"/>
  <c r="E57" i="24"/>
  <c r="E50" i="24"/>
  <c r="E49" i="24"/>
  <c r="E48" i="24"/>
  <c r="E47" i="24"/>
  <c r="E46" i="24"/>
  <c r="E43" i="24"/>
  <c r="E42" i="24"/>
  <c r="G40" i="24" l="1"/>
  <c r="G93" i="24" s="1"/>
  <c r="G94" i="24" s="1"/>
  <c r="G84" i="24"/>
  <c r="E72" i="24"/>
  <c r="E62" i="24"/>
  <c r="E88" i="24"/>
  <c r="H92" i="24"/>
  <c r="I84" i="24"/>
  <c r="E45" i="24"/>
  <c r="E41" i="24"/>
  <c r="E38" i="24"/>
  <c r="I85" i="24"/>
  <c r="D40" i="24"/>
  <c r="H89" i="24"/>
  <c r="G92" i="24"/>
  <c r="E39" i="24"/>
  <c r="E66" i="24"/>
  <c r="C40" i="24"/>
  <c r="E51" i="24"/>
  <c r="G89" i="24" l="1"/>
  <c r="E85" i="24"/>
  <c r="I86" i="24"/>
  <c r="E86" i="24" s="1"/>
  <c r="E56" i="24"/>
  <c r="F89" i="24"/>
  <c r="E84" i="24"/>
  <c r="I93" i="24"/>
  <c r="E34" i="24"/>
  <c r="E92" i="24" s="1"/>
  <c r="F92" i="24"/>
  <c r="E94" i="24" l="1"/>
  <c r="I89" i="24"/>
  <c r="E89" i="24" s="1"/>
  <c r="E40" i="24"/>
  <c r="E93" i="24" s="1"/>
</calcChain>
</file>

<file path=xl/sharedStrings.xml><?xml version="1.0" encoding="utf-8"?>
<sst xmlns="http://schemas.openxmlformats.org/spreadsheetml/2006/main" count="201" uniqueCount="188">
  <si>
    <t>Витрати на оплату праці</t>
  </si>
  <si>
    <t>Відрахування на соціальні заходи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</si>
  <si>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</si>
  <si>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</si>
  <si>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</si>
  <si>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</si>
  <si>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</si>
  <si>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</si>
  <si>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</si>
  <si>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</si>
  <si>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Усього доходів</t>
  </si>
  <si>
    <t>Територія</t>
  </si>
  <si>
    <t>Форма власності</t>
  </si>
  <si>
    <t>Інші операційні витрати</t>
  </si>
  <si>
    <t>Факт минулого року</t>
  </si>
  <si>
    <t>Фінансовий план поточного року</t>
  </si>
  <si>
    <t>витрати на службові відрядження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</si>
  <si>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</si>
  <si>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ІV 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</si>
  <si>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</si>
  <si>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</si>
  <si>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</si>
  <si>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</si>
  <si>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</si>
  <si>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</si>
  <si>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>Собівартість реалізованої продукції (товарів, робіт, послуг)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</si>
  <si>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</si>
  <si>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</si>
  <si>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</si>
  <si>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</si>
  <si>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</si>
  <si>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</si>
  <si>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Адміністративні витрати, у тому числі:</t>
  </si>
  <si>
    <t>Пояснення та обґрунтування до запланованого рівня доходів/витрат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</si>
  <si>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</si>
  <si>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</si>
  <si>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</si>
  <si>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</si>
  <si>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</si>
  <si>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Витрати на електроенергію</t>
  </si>
  <si>
    <t>Керівник</t>
  </si>
  <si>
    <t>Х</t>
  </si>
  <si>
    <t>Одиниця виміру, грн.</t>
  </si>
  <si>
    <t>Плановий рік  (усього)</t>
  </si>
  <si>
    <t>Уточнити заборгованість на 01.07.18</t>
  </si>
  <si>
    <t>Витрати на водопостачання та водовідведення</t>
  </si>
  <si>
    <t>Витрати на комунальні послуги та енергоносії, в т.ч.:</t>
  </si>
  <si>
    <t>Витрати на послуги, матеріали та сировину, в т. ч.:</t>
  </si>
  <si>
    <t>???</t>
  </si>
  <si>
    <t>????? Поточний ремонт</t>
  </si>
  <si>
    <t>РЕМ + газ</t>
  </si>
  <si>
    <t>????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</si>
  <si>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</si>
  <si>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</si>
  <si>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</si>
  <si>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</si>
  <si>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</si>
  <si>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за цільовими програмами, у тому числі:</t>
  </si>
  <si>
    <t>тис. грн.</t>
  </si>
  <si>
    <t>Витрати на паливо-мастильні матеріали</t>
  </si>
  <si>
    <t>Амортизація</t>
  </si>
  <si>
    <t>витрати на оплату праці</t>
  </si>
  <si>
    <t>відрахування на соціальні заходи</t>
  </si>
  <si>
    <t>Матеріальні затрати</t>
  </si>
  <si>
    <t>витрати на охорону праці та навчання працівників</t>
  </si>
  <si>
    <t>медикаменти та перев’язувальні матеріали</t>
  </si>
  <si>
    <t>Штатна чисельність працівників</t>
  </si>
  <si>
    <t>страхування авто</t>
  </si>
  <si>
    <t>енергоносії</t>
  </si>
  <si>
    <t>наші дві цифри по договору</t>
  </si>
  <si>
    <t>Витрати на теплоенергію</t>
  </si>
  <si>
    <t>Предмети, матеріали, обладнання та інвентар у т. ч. м'який інвентар, запасні частини до транспортних засобів</t>
  </si>
  <si>
    <t>Витрати, що здійснюються для підтримання об’єкта в робочому стані (проведення поточного ремонту)</t>
  </si>
  <si>
    <t>Витрати на відрядження</t>
  </si>
  <si>
    <t>Оплата послуг (крім комунальних), в т. ч. супровід програмного забезпечення, телекомунікаційні послуги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</si>
  <si>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</si>
  <si>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 xml:space="preserve">Амортизація </t>
  </si>
  <si>
    <t>ЗАТВЕРДЖЕНО</t>
  </si>
  <si>
    <t>інші адміністративні витрати (юридичні послуги, штрафи, пені, неустойки)</t>
  </si>
  <si>
    <t>ПОГОДЖЕННО</t>
  </si>
  <si>
    <t xml:space="preserve">Заступник міського голови з питань                                                                                                                                                         діяльності виконавчих органів 
</t>
  </si>
  <si>
    <t>Начальник управління охорони здоров"я</t>
  </si>
  <si>
    <t>від________________</t>
  </si>
  <si>
    <t>від ____________________</t>
  </si>
  <si>
    <t>№ п/п</t>
  </si>
  <si>
    <t>1.</t>
  </si>
  <si>
    <t>Елементи операційних витрат</t>
  </si>
  <si>
    <t>Витрати на оплату праці, в т.ч.</t>
  </si>
  <si>
    <t>премія</t>
  </si>
  <si>
    <t>2.</t>
  </si>
  <si>
    <t>3.</t>
  </si>
  <si>
    <t>4.</t>
  </si>
  <si>
    <t>Інші доходи (розписати)</t>
  </si>
  <si>
    <t>5.</t>
  </si>
  <si>
    <t>Інші видатки (розписати)</t>
  </si>
  <si>
    <t>Дебіторська заборгованість</t>
  </si>
  <si>
    <t>Кредиторська заборгованість, в т.ч.</t>
  </si>
  <si>
    <t>по заробітній платі</t>
  </si>
  <si>
    <r>
      <t>обов</t>
    </r>
    <r>
      <rPr>
        <sz val="14"/>
        <rFont val="Arial"/>
        <family val="2"/>
        <charset val="204"/>
      </rPr>
      <t>'</t>
    </r>
    <r>
      <rPr>
        <i/>
        <sz val="14"/>
        <rFont val="Times New Roman"/>
        <family val="1"/>
        <charset val="204"/>
      </rPr>
      <t>язкові виплати</t>
    </r>
  </si>
  <si>
    <t>стимулюючі надбавки</t>
  </si>
  <si>
    <t>матеріальна допомога на оздоровлення</t>
  </si>
  <si>
    <t xml:space="preserve">матеріальна допомога </t>
  </si>
  <si>
    <t>Оплата послуг (крім комунальних), в т. ч. супровід програмного забезпечення, телекомунікаційні послуги, …..</t>
  </si>
  <si>
    <t>6.</t>
  </si>
  <si>
    <t>Разом</t>
  </si>
  <si>
    <t>7.</t>
  </si>
  <si>
    <t>8.</t>
  </si>
  <si>
    <t>9.</t>
  </si>
  <si>
    <t>10.</t>
  </si>
  <si>
    <t>11.</t>
  </si>
  <si>
    <t>Додаткова інформація</t>
  </si>
  <si>
    <t>Галузева Програма розвитку "Охорона здоров'я" міста Чернівців на 2017-2019 роки</t>
  </si>
  <si>
    <t>4.3.3.</t>
  </si>
  <si>
    <t>4.1.</t>
  </si>
  <si>
    <t>4.1.1.</t>
  </si>
  <si>
    <t>4.1.2.</t>
  </si>
  <si>
    <t>4.2.</t>
  </si>
  <si>
    <t>4.3.</t>
  </si>
  <si>
    <t>4.3.1.</t>
  </si>
  <si>
    <t>4.3.2.</t>
  </si>
  <si>
    <t>4.3.4.</t>
  </si>
  <si>
    <t>4.4.</t>
  </si>
  <si>
    <t>4.5.</t>
  </si>
  <si>
    <t>4.5.2.</t>
  </si>
  <si>
    <t>4.5.1.</t>
  </si>
  <si>
    <t>4.5.3.</t>
  </si>
  <si>
    <t>4.5.4.</t>
  </si>
  <si>
    <t>5.4.1</t>
  </si>
  <si>
    <t>5.4.2.</t>
  </si>
  <si>
    <t>5.4.3.</t>
  </si>
  <si>
    <t>5.4.4.</t>
  </si>
  <si>
    <t>5.4.5.</t>
  </si>
  <si>
    <t>4.6.</t>
  </si>
  <si>
    <t>4.7.</t>
  </si>
  <si>
    <t>4.8.</t>
  </si>
  <si>
    <t>4.9.</t>
  </si>
  <si>
    <t>4.10.</t>
  </si>
  <si>
    <t>4.11.</t>
  </si>
  <si>
    <t>5.1.</t>
  </si>
  <si>
    <t>5.2.</t>
  </si>
  <si>
    <t>5.3.</t>
  </si>
  <si>
    <t>5.4.</t>
  </si>
  <si>
    <t>5.5.</t>
  </si>
  <si>
    <t>5.6.</t>
  </si>
  <si>
    <t>5.6.1.</t>
  </si>
  <si>
    <t>5.6.2.</t>
  </si>
  <si>
    <t>5.6.3.</t>
  </si>
  <si>
    <t>5.6.4</t>
  </si>
  <si>
    <t>5.7.</t>
  </si>
  <si>
    <t>5.8.</t>
  </si>
  <si>
    <t>5.9.</t>
  </si>
  <si>
    <t>5.10.</t>
  </si>
  <si>
    <t>5.11.</t>
  </si>
  <si>
    <t>6.1.</t>
  </si>
  <si>
    <t>6.2.</t>
  </si>
  <si>
    <t>6.3.</t>
  </si>
  <si>
    <t>6.4.</t>
  </si>
  <si>
    <t>6.5.</t>
  </si>
  <si>
    <t>11.1.</t>
  </si>
  <si>
    <t>11.2.</t>
  </si>
  <si>
    <t>11.3.</t>
  </si>
  <si>
    <t>1.1</t>
  </si>
  <si>
    <t>Дохід (виручка) від реалізації продукції (товарів, робіт, послуг):</t>
  </si>
  <si>
    <t>1.2</t>
  </si>
  <si>
    <t>від Національної служби здоров'я України згідно з Договором про медичне обслуговування населення за програмою медичних гарантій</t>
  </si>
  <si>
    <t>від надання платних послуг</t>
  </si>
  <si>
    <t>52-01-15</t>
  </si>
  <si>
    <t>Комунальне підприємство</t>
  </si>
  <si>
    <t xml:space="preserve">Підприємство </t>
  </si>
  <si>
    <t>Комунальне некомерційне підприємство "Міська поліклініка №1"</t>
  </si>
  <si>
    <t>м.Чернівці, вул.Шкільна,6</t>
  </si>
  <si>
    <t>Охорона здоров"я</t>
  </si>
  <si>
    <t>Міські районні у містах ради</t>
  </si>
  <si>
    <t>86.10</t>
  </si>
  <si>
    <t>Діяльність лікарняних закладів</t>
  </si>
  <si>
    <t>Комунальна</t>
  </si>
  <si>
    <t xml:space="preserve">                                                                 І.В.Незборецький </t>
  </si>
  <si>
    <t xml:space="preserve">Директор                                        </t>
  </si>
  <si>
    <t>В.М.Багрій</t>
  </si>
  <si>
    <t>Директор</t>
  </si>
  <si>
    <t xml:space="preserve">                                             О.Є.Паскар</t>
  </si>
  <si>
    <t>Дохід з місцевого бюджету цільового фінансування на оплату комунальних послуг та енергоносіїв</t>
  </si>
  <si>
    <t>Інші витрати від операційної діяльності</t>
  </si>
  <si>
    <t>Інші витрати (безкошт. рецепти, пенсія)</t>
  </si>
  <si>
    <r>
      <t>ФІНАНСОВИЙ ПЛАН ПІДПРИЄМСТВА НА</t>
    </r>
    <r>
      <rPr>
        <b/>
        <u/>
        <sz val="14"/>
        <rFont val="Times New Roman"/>
        <family val="1"/>
        <charset val="204"/>
      </rPr>
      <t xml:space="preserve"> 2019</t>
    </r>
    <r>
      <rPr>
        <b/>
        <sz val="14"/>
        <rFont val="Times New Roman"/>
        <family val="1"/>
        <charset val="204"/>
      </rPr>
      <t xml:space="preserve"> року</t>
    </r>
  </si>
  <si>
    <t>Витрати на вивіз сміття</t>
  </si>
  <si>
    <t>витрати на охорону праці та навчання працівників (молоко)</t>
  </si>
  <si>
    <t>Витрати майбутніх періодів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</si>
</sst>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</numFmts>
  <fonts count="7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0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1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5" fontId="63" fillId="22" borderId="12" applyFill="0" applyBorder="0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</cellStyleXfs>
  <cellXfs count="7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28" borderId="3" xfId="0" applyNumberFormat="1" applyFont="1" applyFill="1" applyBorder="1" applyAlignment="1">
      <alignment horizontal="center" vertical="center" wrapText="1"/>
    </xf>
    <xf numFmtId="172" fontId="4" fillId="25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5" fillId="28" borderId="3" xfId="0" applyNumberFormat="1" applyFont="1" applyFill="1" applyBorder="1" applyAlignment="1">
      <alignment horizontal="center" vertical="center" wrapText="1"/>
    </xf>
    <xf numFmtId="176" fontId="4" fillId="28" borderId="3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9" fontId="4" fillId="25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9" fontId="5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1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Звичайний" xfId="0" builtinId="0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08"/>
  <sheetViews>
    <sheetView tabSelected="1" view="pageBreakPreview" topLeftCell="A40" zoomScaleNormal="75" zoomScaleSheetLayoutView="100" workbookViewId="0">
      <selection activeCell="E43" sqref="E43"/>
    </sheetView>
  </sheetViews>
  <sheetFormatPr defaultRowHeight="18.75"/>
  <cols>
    <col min="1" max="1" width="9.28515625" style="36" bestFit="1" customWidth="1"/>
    <col min="2" max="2" width="73.5703125" style="2" customWidth="1"/>
    <col min="3" max="3" width="9.85546875" style="12" customWidth="1"/>
    <col min="4" max="4" width="10.85546875" style="12" customWidth="1"/>
    <col min="5" max="5" width="13.5703125" style="12" customWidth="1"/>
    <col min="6" max="6" width="12.140625" style="2" customWidth="1"/>
    <col min="7" max="7" width="11.7109375" style="2" customWidth="1"/>
    <col min="8" max="8" width="14.85546875" style="2" customWidth="1"/>
    <col min="9" max="9" width="14.5703125" style="2" customWidth="1"/>
    <col min="10" max="10" width="82.7109375" style="2" hidden="1" customWidth="1"/>
    <col min="11" max="11" width="9.140625" style="2"/>
    <col min="12" max="12" width="9.7109375" style="2" bestFit="1" customWidth="1"/>
    <col min="13" max="16384" width="9.140625" style="2"/>
  </cols>
  <sheetData>
    <row r="1" spans="1:9">
      <c r="B1" s="2" t="s">
        <v>79</v>
      </c>
      <c r="F1" s="2" t="s">
        <v>77</v>
      </c>
    </row>
    <row r="2" spans="1:9" ht="50.25" customHeight="1">
      <c r="B2" s="35" t="s">
        <v>81</v>
      </c>
      <c r="D2" s="2"/>
      <c r="E2" s="62" t="s">
        <v>80</v>
      </c>
      <c r="F2" s="63"/>
      <c r="G2" s="63"/>
      <c r="H2" s="63"/>
    </row>
    <row r="3" spans="1:9" ht="36" customHeight="1">
      <c r="B3" s="35" t="s">
        <v>176</v>
      </c>
      <c r="D3" s="2"/>
      <c r="E3" s="62" t="s">
        <v>180</v>
      </c>
      <c r="F3" s="62"/>
      <c r="G3" s="62"/>
      <c r="H3" s="62"/>
    </row>
    <row r="4" spans="1:9">
      <c r="B4" s="35" t="s">
        <v>82</v>
      </c>
      <c r="D4" s="2"/>
      <c r="E4" s="12" t="s">
        <v>83</v>
      </c>
    </row>
    <row r="5" spans="1:9" ht="9" customHeight="1">
      <c r="B5" s="12"/>
      <c r="D5" s="2"/>
    </row>
    <row r="6" spans="1:9">
      <c r="B6" s="12"/>
      <c r="D6" s="2"/>
    </row>
    <row r="7" spans="1:9" ht="9.75" customHeight="1"/>
    <row r="8" spans="1:9">
      <c r="G8" s="11" t="s">
        <v>52</v>
      </c>
      <c r="H8" s="4"/>
    </row>
    <row r="9" spans="1:9">
      <c r="G9" s="11" t="s">
        <v>53</v>
      </c>
      <c r="H9" s="4"/>
    </row>
    <row r="10" spans="1:9">
      <c r="G10" s="11" t="s">
        <v>54</v>
      </c>
      <c r="H10" s="4"/>
    </row>
    <row r="11" spans="1:9">
      <c r="G11" s="11" t="s">
        <v>55</v>
      </c>
      <c r="H11" s="4"/>
    </row>
    <row r="12" spans="1:9">
      <c r="G12" s="68" t="s">
        <v>56</v>
      </c>
      <c r="H12" s="69"/>
    </row>
    <row r="13" spans="1:9" ht="10.5" customHeight="1"/>
    <row r="14" spans="1:9">
      <c r="C14" s="62"/>
      <c r="D14" s="62"/>
      <c r="E14" s="62"/>
      <c r="H14" s="66" t="s">
        <v>36</v>
      </c>
      <c r="I14" s="66"/>
    </row>
    <row r="15" spans="1:9" ht="60.75" customHeight="1">
      <c r="A15" s="37"/>
      <c r="B15" s="6" t="s">
        <v>168</v>
      </c>
      <c r="C15" s="45" t="s">
        <v>169</v>
      </c>
      <c r="D15" s="46"/>
      <c r="E15" s="46"/>
      <c r="F15" s="46"/>
      <c r="G15" s="67"/>
      <c r="H15" s="11" t="s">
        <v>24</v>
      </c>
      <c r="I15" s="4">
        <v>30311923</v>
      </c>
    </row>
    <row r="16" spans="1:9" ht="18.75" customHeight="1">
      <c r="A16" s="49" t="s">
        <v>7</v>
      </c>
      <c r="B16" s="49"/>
      <c r="C16" s="45" t="s">
        <v>167</v>
      </c>
      <c r="D16" s="46"/>
      <c r="E16" s="46"/>
      <c r="F16" s="60"/>
      <c r="G16" s="61"/>
      <c r="H16" s="11" t="s">
        <v>23</v>
      </c>
      <c r="I16" s="4">
        <v>150</v>
      </c>
    </row>
    <row r="17" spans="1:10" ht="18.75" customHeight="1">
      <c r="A17" s="49" t="s">
        <v>11</v>
      </c>
      <c r="B17" s="49"/>
      <c r="C17" s="45" t="s">
        <v>170</v>
      </c>
      <c r="D17" s="46"/>
      <c r="E17" s="46"/>
      <c r="F17" s="60"/>
      <c r="G17" s="61"/>
      <c r="H17" s="11" t="s">
        <v>22</v>
      </c>
      <c r="I17" s="4">
        <v>7310100000</v>
      </c>
    </row>
    <row r="18" spans="1:10" ht="19.5" customHeight="1">
      <c r="A18" s="49" t="s">
        <v>17</v>
      </c>
      <c r="B18" s="49"/>
      <c r="C18" s="45" t="s">
        <v>172</v>
      </c>
      <c r="D18" s="46"/>
      <c r="E18" s="46"/>
      <c r="F18" s="47"/>
      <c r="G18" s="48"/>
      <c r="H18" s="11" t="s">
        <v>3</v>
      </c>
      <c r="I18" s="4"/>
    </row>
    <row r="19" spans="1:10">
      <c r="A19" s="49" t="s">
        <v>9</v>
      </c>
      <c r="B19" s="49"/>
      <c r="C19" s="45" t="s">
        <v>171</v>
      </c>
      <c r="D19" s="46"/>
      <c r="E19" s="46"/>
      <c r="F19" s="47"/>
      <c r="G19" s="48"/>
      <c r="H19" s="11" t="s">
        <v>2</v>
      </c>
      <c r="I19" s="4"/>
    </row>
    <row r="20" spans="1:10">
      <c r="A20" s="49" t="s">
        <v>8</v>
      </c>
      <c r="B20" s="49"/>
      <c r="C20" s="45" t="s">
        <v>174</v>
      </c>
      <c r="D20" s="46"/>
      <c r="E20" s="46"/>
      <c r="F20" s="47"/>
      <c r="G20" s="48"/>
      <c r="H20" s="11" t="s">
        <v>4</v>
      </c>
      <c r="I20" s="4" t="s">
        <v>173</v>
      </c>
    </row>
    <row r="21" spans="1:10" ht="18.75" customHeight="1">
      <c r="A21" s="49" t="s">
        <v>42</v>
      </c>
      <c r="B21" s="49"/>
      <c r="C21" s="49"/>
      <c r="D21" s="49"/>
      <c r="E21" s="49"/>
      <c r="F21" s="49" t="s">
        <v>30</v>
      </c>
      <c r="G21" s="50"/>
      <c r="H21" s="50"/>
      <c r="I21" s="5" t="s">
        <v>41</v>
      </c>
    </row>
    <row r="22" spans="1:10" ht="18.75" customHeight="1">
      <c r="A22" s="49" t="s">
        <v>12</v>
      </c>
      <c r="B22" s="49"/>
      <c r="C22" s="49" t="s">
        <v>175</v>
      </c>
      <c r="D22" s="49"/>
      <c r="E22" s="49"/>
      <c r="F22" s="49" t="s">
        <v>31</v>
      </c>
      <c r="G22" s="50"/>
      <c r="H22" s="50"/>
      <c r="I22" s="8"/>
    </row>
    <row r="23" spans="1:10">
      <c r="A23" s="49" t="s">
        <v>20</v>
      </c>
      <c r="B23" s="49"/>
      <c r="C23" s="51">
        <v>269</v>
      </c>
      <c r="D23" s="51"/>
      <c r="E23" s="51"/>
      <c r="F23" s="8"/>
      <c r="G23" s="8"/>
      <c r="H23" s="8"/>
      <c r="I23" s="8"/>
    </row>
    <row r="24" spans="1:10" ht="40.5" customHeight="1">
      <c r="A24" s="49" t="s">
        <v>5</v>
      </c>
      <c r="B24" s="49"/>
      <c r="C24" s="49" t="s">
        <v>170</v>
      </c>
      <c r="D24" s="49"/>
      <c r="E24" s="49"/>
      <c r="F24" s="49"/>
      <c r="G24" s="49"/>
      <c r="H24" s="49"/>
      <c r="I24" s="49"/>
    </row>
    <row r="25" spans="1:10" ht="18.75" customHeight="1">
      <c r="A25" s="49" t="s">
        <v>6</v>
      </c>
      <c r="B25" s="49"/>
      <c r="C25" s="56" t="s">
        <v>166</v>
      </c>
      <c r="D25" s="57"/>
      <c r="E25" s="57"/>
      <c r="F25" s="47"/>
      <c r="G25" s="47"/>
      <c r="H25" s="47"/>
      <c r="I25" s="48"/>
    </row>
    <row r="26" spans="1:10" ht="18.75" customHeight="1">
      <c r="A26" s="49" t="s">
        <v>40</v>
      </c>
      <c r="B26" s="49"/>
      <c r="C26" s="58" t="s">
        <v>177</v>
      </c>
      <c r="D26" s="59"/>
      <c r="E26" s="59"/>
      <c r="F26" s="60"/>
      <c r="G26" s="60"/>
      <c r="H26" s="60"/>
      <c r="I26" s="61"/>
    </row>
    <row r="27" spans="1:10" ht="10.5" customHeight="1"/>
    <row r="28" spans="1:10">
      <c r="B28" s="54" t="s">
        <v>184</v>
      </c>
      <c r="C28" s="54"/>
      <c r="D28" s="54"/>
      <c r="E28" s="54"/>
      <c r="F28" s="54"/>
      <c r="G28" s="54"/>
      <c r="H28" s="54"/>
      <c r="I28" s="54"/>
    </row>
    <row r="29" spans="1:10" ht="8.25" customHeight="1">
      <c r="B29" s="55"/>
      <c r="C29" s="55"/>
      <c r="D29" s="55"/>
      <c r="E29" s="55"/>
      <c r="F29" s="55"/>
      <c r="G29" s="55"/>
      <c r="H29" s="55"/>
      <c r="I29" s="55"/>
      <c r="J29" s="18"/>
    </row>
    <row r="30" spans="1:10">
      <c r="B30" s="16"/>
      <c r="C30" s="16"/>
      <c r="D30" s="16"/>
      <c r="E30" s="16"/>
      <c r="F30" s="16"/>
      <c r="G30" s="16"/>
      <c r="H30" s="16"/>
      <c r="I30" s="16" t="s">
        <v>58</v>
      </c>
    </row>
    <row r="31" spans="1:10" ht="18.75" customHeight="1">
      <c r="A31" s="74" t="s">
        <v>84</v>
      </c>
      <c r="B31" s="71" t="s">
        <v>37</v>
      </c>
      <c r="C31" s="72" t="s">
        <v>14</v>
      </c>
      <c r="D31" s="72" t="s">
        <v>15</v>
      </c>
      <c r="E31" s="73" t="s">
        <v>43</v>
      </c>
      <c r="F31" s="51" t="s">
        <v>26</v>
      </c>
      <c r="G31" s="51"/>
      <c r="H31" s="51"/>
      <c r="I31" s="51"/>
      <c r="J31" s="51" t="s">
        <v>33</v>
      </c>
    </row>
    <row r="32" spans="1:10">
      <c r="A32" s="74"/>
      <c r="B32" s="71"/>
      <c r="C32" s="72"/>
      <c r="D32" s="72"/>
      <c r="E32" s="73"/>
      <c r="F32" s="10" t="s">
        <v>27</v>
      </c>
      <c r="G32" s="10" t="s">
        <v>28</v>
      </c>
      <c r="H32" s="10" t="s">
        <v>29</v>
      </c>
      <c r="I32" s="10" t="s">
        <v>18</v>
      </c>
      <c r="J32" s="51"/>
    </row>
    <row r="33" spans="1:10">
      <c r="A33" s="37"/>
      <c r="B33" s="4">
        <v>1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>
        <v>8</v>
      </c>
      <c r="I33" s="5">
        <v>9</v>
      </c>
      <c r="J33" s="5">
        <v>10</v>
      </c>
    </row>
    <row r="34" spans="1:10" s="3" customFormat="1" ht="37.5">
      <c r="A34" s="38" t="s">
        <v>85</v>
      </c>
      <c r="B34" s="6" t="s">
        <v>162</v>
      </c>
      <c r="C34" s="20"/>
      <c r="D34" s="20"/>
      <c r="E34" s="27">
        <f>SUM(F34:I34)</f>
        <v>22388.1</v>
      </c>
      <c r="F34" s="23">
        <f>F35+F36</f>
        <v>5597</v>
      </c>
      <c r="G34" s="23">
        <f>G35+G36</f>
        <v>5597.1</v>
      </c>
      <c r="H34" s="23">
        <f>H35+H36</f>
        <v>5597</v>
      </c>
      <c r="I34" s="23">
        <f>I35+I36</f>
        <v>5597</v>
      </c>
      <c r="J34" s="19" t="s">
        <v>69</v>
      </c>
    </row>
    <row r="35" spans="1:10" s="3" customFormat="1" ht="56.25">
      <c r="A35" s="38" t="s">
        <v>161</v>
      </c>
      <c r="B35" s="6" t="s">
        <v>164</v>
      </c>
      <c r="C35" s="20"/>
      <c r="D35" s="20"/>
      <c r="E35" s="27">
        <f>SUM(F35:I35)</f>
        <v>22175.699999999997</v>
      </c>
      <c r="F35" s="23">
        <v>5543.9</v>
      </c>
      <c r="G35" s="23">
        <v>5544</v>
      </c>
      <c r="H35" s="23">
        <v>5543.9</v>
      </c>
      <c r="I35" s="23">
        <v>5543.9</v>
      </c>
      <c r="J35" s="19"/>
    </row>
    <row r="36" spans="1:10" s="3" customFormat="1">
      <c r="A36" s="38" t="s">
        <v>163</v>
      </c>
      <c r="B36" s="6" t="s">
        <v>165</v>
      </c>
      <c r="C36" s="20"/>
      <c r="D36" s="20"/>
      <c r="E36" s="27">
        <f>SUM(F36:I36)</f>
        <v>212.4</v>
      </c>
      <c r="F36" s="23">
        <v>53.1</v>
      </c>
      <c r="G36" s="23">
        <v>53.1</v>
      </c>
      <c r="H36" s="23">
        <v>53.1</v>
      </c>
      <c r="I36" s="23">
        <v>53.1</v>
      </c>
      <c r="J36" s="19"/>
    </row>
    <row r="37" spans="1:10" s="3" customFormat="1" ht="37.5">
      <c r="A37" s="38" t="s">
        <v>89</v>
      </c>
      <c r="B37" s="6" t="s">
        <v>181</v>
      </c>
      <c r="C37" s="20"/>
      <c r="D37" s="20"/>
      <c r="E37" s="27">
        <f t="shared" ref="E37:E43" si="0">SUM(F37:I37)</f>
        <v>1044.3999999999999</v>
      </c>
      <c r="F37" s="23">
        <v>429.9</v>
      </c>
      <c r="G37" s="23">
        <v>147.9</v>
      </c>
      <c r="H37" s="23">
        <v>87.9</v>
      </c>
      <c r="I37" s="23">
        <v>378.7</v>
      </c>
      <c r="J37" s="19" t="s">
        <v>68</v>
      </c>
    </row>
    <row r="38" spans="1:10" s="3" customFormat="1" ht="37.5">
      <c r="A38" s="38" t="s">
        <v>90</v>
      </c>
      <c r="B38" s="6" t="s">
        <v>57</v>
      </c>
      <c r="C38" s="20"/>
      <c r="D38" s="20"/>
      <c r="E38" s="27">
        <f>SUM(F38:I38)</f>
        <v>12559.3</v>
      </c>
      <c r="F38" s="23">
        <v>3218.8</v>
      </c>
      <c r="G38" s="23">
        <v>3196.2</v>
      </c>
      <c r="H38" s="23">
        <v>3075.9</v>
      </c>
      <c r="I38" s="23">
        <v>3068.4</v>
      </c>
      <c r="J38" s="19"/>
    </row>
    <row r="39" spans="1:10" s="3" customFormat="1" ht="37.5">
      <c r="A39" s="38"/>
      <c r="B39" s="26" t="s">
        <v>111</v>
      </c>
      <c r="C39" s="20"/>
      <c r="D39" s="20"/>
      <c r="E39" s="27">
        <f t="shared" si="0"/>
        <v>13603.7</v>
      </c>
      <c r="F39" s="23">
        <f>F38+F37</f>
        <v>3648.7000000000003</v>
      </c>
      <c r="G39" s="23">
        <f>G38+G37</f>
        <v>3344.1</v>
      </c>
      <c r="H39" s="23">
        <f>H38+H37</f>
        <v>3163.8</v>
      </c>
      <c r="I39" s="23">
        <f>I38+I37</f>
        <v>3447.1</v>
      </c>
      <c r="J39" s="19"/>
    </row>
    <row r="40" spans="1:10" ht="37.5">
      <c r="A40" s="38" t="s">
        <v>91</v>
      </c>
      <c r="B40" s="7" t="s">
        <v>25</v>
      </c>
      <c r="C40" s="21">
        <f>SUM(C41:C61)</f>
        <v>0</v>
      </c>
      <c r="D40" s="21">
        <f>SUM(D41:D61)</f>
        <v>0</v>
      </c>
      <c r="E40" s="28">
        <f>SUM(F40:I40)</f>
        <v>23307.1</v>
      </c>
      <c r="F40" s="27">
        <f>F41+F44+F45+F50+F51+F56+F57+F58+F59+F61</f>
        <v>5796.2</v>
      </c>
      <c r="G40" s="27">
        <f>G41+G44+G45+G50+G51+G56+G57+G58+G59+G61</f>
        <v>5743</v>
      </c>
      <c r="H40" s="27">
        <f>H41+H44+H45+H50+H51+H56+H57+H58+H59+H61</f>
        <v>6043.9</v>
      </c>
      <c r="I40" s="27">
        <f>I41+I44+I45+I50+I51+I56+I57+I58+I59+I61</f>
        <v>5723.9999999999991</v>
      </c>
      <c r="J40" s="19"/>
    </row>
    <row r="41" spans="1:10" s="1" customFormat="1">
      <c r="A41" s="37" t="s">
        <v>113</v>
      </c>
      <c r="B41" s="6" t="s">
        <v>47</v>
      </c>
      <c r="C41" s="21"/>
      <c r="D41" s="21"/>
      <c r="E41" s="28">
        <f t="shared" si="0"/>
        <v>1331.8</v>
      </c>
      <c r="F41" s="27">
        <f>SUM(F42:F43)</f>
        <v>268.3</v>
      </c>
      <c r="G41" s="27">
        <f>SUM(G42:G43)</f>
        <v>348.9</v>
      </c>
      <c r="H41" s="27">
        <f>SUM(H42:H43)</f>
        <v>527.29999999999995</v>
      </c>
      <c r="I41" s="27">
        <f>SUM(I42:I43)</f>
        <v>187.3</v>
      </c>
      <c r="J41" s="19"/>
    </row>
    <row r="42" spans="1:10" s="1" customFormat="1">
      <c r="A42" s="37" t="s">
        <v>114</v>
      </c>
      <c r="B42" s="26" t="s">
        <v>65</v>
      </c>
      <c r="C42" s="20"/>
      <c r="D42" s="20"/>
      <c r="E42" s="27">
        <f t="shared" si="0"/>
        <v>706.1</v>
      </c>
      <c r="F42" s="23">
        <v>215.7</v>
      </c>
      <c r="G42" s="23">
        <v>193.5</v>
      </c>
      <c r="H42" s="23">
        <v>148.5</v>
      </c>
      <c r="I42" s="23">
        <v>148.4</v>
      </c>
      <c r="J42" s="19"/>
    </row>
    <row r="43" spans="1:10" s="1" customFormat="1" ht="37.5">
      <c r="A43" s="37" t="s">
        <v>115</v>
      </c>
      <c r="B43" s="26" t="s">
        <v>71</v>
      </c>
      <c r="C43" s="20"/>
      <c r="D43" s="20"/>
      <c r="E43" s="27">
        <f t="shared" si="0"/>
        <v>625.69999999999993</v>
      </c>
      <c r="F43" s="23">
        <v>52.6</v>
      </c>
      <c r="G43" s="23">
        <v>155.4</v>
      </c>
      <c r="H43" s="23">
        <v>378.8</v>
      </c>
      <c r="I43" s="23">
        <v>38.9</v>
      </c>
      <c r="J43" s="19"/>
    </row>
    <row r="44" spans="1:10" s="1" customFormat="1">
      <c r="A44" s="37" t="s">
        <v>116</v>
      </c>
      <c r="B44" s="6" t="s">
        <v>59</v>
      </c>
      <c r="C44" s="20"/>
      <c r="D44" s="20"/>
      <c r="E44" s="27">
        <f t="shared" ref="E44:E82" si="1">SUM(F44:I44)</f>
        <v>63.1</v>
      </c>
      <c r="F44" s="23">
        <v>13.3</v>
      </c>
      <c r="G44" s="23">
        <v>16.600000000000001</v>
      </c>
      <c r="H44" s="23">
        <v>16.600000000000001</v>
      </c>
      <c r="I44" s="23">
        <v>16.600000000000001</v>
      </c>
      <c r="J44" s="19"/>
    </row>
    <row r="45" spans="1:10" s="1" customFormat="1">
      <c r="A45" s="37" t="s">
        <v>117</v>
      </c>
      <c r="B45" s="6" t="s">
        <v>46</v>
      </c>
      <c r="C45" s="21"/>
      <c r="D45" s="21"/>
      <c r="E45" s="28">
        <f>SUM(F45:I45)</f>
        <v>897.9</v>
      </c>
      <c r="F45" s="27">
        <f>SUM(F46:F49)</f>
        <v>362.5</v>
      </c>
      <c r="G45" s="27">
        <f>SUM(G46:G49)</f>
        <v>139.80000000000001</v>
      </c>
      <c r="H45" s="27">
        <f>SUM(H46:H49)</f>
        <v>76.5</v>
      </c>
      <c r="I45" s="27">
        <f>SUM(I46:I49)</f>
        <v>319.10000000000002</v>
      </c>
      <c r="J45" s="19"/>
    </row>
    <row r="46" spans="1:10" s="1" customFormat="1">
      <c r="A46" s="37" t="s">
        <v>118</v>
      </c>
      <c r="B46" s="26" t="s">
        <v>39</v>
      </c>
      <c r="C46" s="20"/>
      <c r="D46" s="20"/>
      <c r="E46" s="27">
        <f t="shared" si="1"/>
        <v>260.3</v>
      </c>
      <c r="F46" s="23">
        <v>65.099999999999994</v>
      </c>
      <c r="G46" s="23">
        <v>65</v>
      </c>
      <c r="H46" s="23">
        <v>65</v>
      </c>
      <c r="I46" s="23">
        <v>65.2</v>
      </c>
      <c r="J46" s="19"/>
    </row>
    <row r="47" spans="1:10" s="1" customFormat="1">
      <c r="A47" s="37" t="s">
        <v>119</v>
      </c>
      <c r="B47" s="26" t="s">
        <v>45</v>
      </c>
      <c r="C47" s="20"/>
      <c r="D47" s="20"/>
      <c r="E47" s="27">
        <f t="shared" si="1"/>
        <v>37.200000000000003</v>
      </c>
      <c r="F47" s="23">
        <v>9.3000000000000007</v>
      </c>
      <c r="G47" s="23">
        <v>9.4</v>
      </c>
      <c r="H47" s="23">
        <v>9.3000000000000007</v>
      </c>
      <c r="I47" s="23">
        <v>9.1999999999999993</v>
      </c>
      <c r="J47" s="19"/>
    </row>
    <row r="48" spans="1:10" s="1" customFormat="1">
      <c r="A48" s="37" t="s">
        <v>112</v>
      </c>
      <c r="B48" s="26" t="s">
        <v>185</v>
      </c>
      <c r="C48" s="20"/>
      <c r="D48" s="20"/>
      <c r="E48" s="27">
        <f t="shared" si="1"/>
        <v>8.9</v>
      </c>
      <c r="F48" s="23">
        <v>2.2999999999999998</v>
      </c>
      <c r="G48" s="23">
        <v>2.2000000000000002</v>
      </c>
      <c r="H48" s="23">
        <v>2.2000000000000002</v>
      </c>
      <c r="I48" s="23">
        <v>2.2000000000000002</v>
      </c>
      <c r="J48" s="19"/>
    </row>
    <row r="49" spans="1:10" s="1" customFormat="1">
      <c r="A49" s="37" t="s">
        <v>120</v>
      </c>
      <c r="B49" s="26" t="s">
        <v>70</v>
      </c>
      <c r="C49" s="20"/>
      <c r="D49" s="20"/>
      <c r="E49" s="27">
        <f>SUM(F49:I49)</f>
        <v>591.5</v>
      </c>
      <c r="F49" s="23">
        <v>285.8</v>
      </c>
      <c r="G49" s="23">
        <v>63.2</v>
      </c>
      <c r="H49" s="23"/>
      <c r="I49" s="23">
        <v>242.5</v>
      </c>
      <c r="J49" s="19"/>
    </row>
    <row r="50" spans="1:10" s="1" customFormat="1" ht="37.5">
      <c r="A50" s="37" t="s">
        <v>121</v>
      </c>
      <c r="B50" s="6" t="s">
        <v>74</v>
      </c>
      <c r="C50" s="20"/>
      <c r="D50" s="20"/>
      <c r="E50" s="27">
        <f t="shared" si="1"/>
        <v>67.099999999999994</v>
      </c>
      <c r="F50" s="23">
        <v>5.7</v>
      </c>
      <c r="G50" s="23">
        <v>15.8</v>
      </c>
      <c r="H50" s="23">
        <v>34.9</v>
      </c>
      <c r="I50" s="23">
        <v>10.7</v>
      </c>
      <c r="J50" s="19"/>
    </row>
    <row r="51" spans="1:10" s="1" customFormat="1">
      <c r="A51" s="37" t="s">
        <v>122</v>
      </c>
      <c r="B51" s="6" t="s">
        <v>87</v>
      </c>
      <c r="C51" s="20">
        <f>C52+C53+C54+C55</f>
        <v>0</v>
      </c>
      <c r="D51" s="20">
        <f t="shared" ref="D51:I51" si="2">D52+D53+D54+D55</f>
        <v>0</v>
      </c>
      <c r="E51" s="43">
        <f>F51+G51+H51+I51</f>
        <v>15082</v>
      </c>
      <c r="F51" s="44">
        <f t="shared" si="2"/>
        <v>3709</v>
      </c>
      <c r="G51" s="44">
        <f t="shared" si="2"/>
        <v>3713.7999999999997</v>
      </c>
      <c r="H51" s="44">
        <f t="shared" si="2"/>
        <v>3877.5</v>
      </c>
      <c r="I51" s="42">
        <f t="shared" si="2"/>
        <v>3781.7</v>
      </c>
      <c r="J51" s="19"/>
    </row>
    <row r="52" spans="1:10" s="1" customFormat="1">
      <c r="A52" s="37" t="s">
        <v>124</v>
      </c>
      <c r="B52" s="26" t="s">
        <v>98</v>
      </c>
      <c r="C52" s="20"/>
      <c r="D52" s="20"/>
      <c r="E52" s="43">
        <f>F52+G52+H52+I52</f>
        <v>11198.2</v>
      </c>
      <c r="F52" s="23">
        <v>2799.5</v>
      </c>
      <c r="G52" s="23">
        <v>2799.6</v>
      </c>
      <c r="H52" s="23">
        <v>2799.5</v>
      </c>
      <c r="I52" s="23">
        <v>2799.6</v>
      </c>
      <c r="J52" s="19"/>
    </row>
    <row r="53" spans="1:10" s="1" customFormat="1">
      <c r="A53" s="37" t="s">
        <v>123</v>
      </c>
      <c r="B53" s="26" t="s">
        <v>99</v>
      </c>
      <c r="C53" s="20"/>
      <c r="D53" s="20"/>
      <c r="E53" s="43">
        <f>F53+G53+H53+I53</f>
        <v>1.6</v>
      </c>
      <c r="F53" s="23">
        <v>0.1</v>
      </c>
      <c r="G53" s="23">
        <v>0.5</v>
      </c>
      <c r="H53" s="23">
        <v>0.5</v>
      </c>
      <c r="I53" s="23">
        <v>0.5</v>
      </c>
      <c r="J53" s="19"/>
    </row>
    <row r="54" spans="1:10" s="1" customFormat="1">
      <c r="A54" s="37" t="s">
        <v>125</v>
      </c>
      <c r="B54" s="26" t="s">
        <v>88</v>
      </c>
      <c r="C54" s="20"/>
      <c r="D54" s="20"/>
      <c r="E54" s="43">
        <f>F54+G54+H54+I54</f>
        <v>3637.8</v>
      </c>
      <c r="F54" s="23">
        <v>909.4</v>
      </c>
      <c r="G54" s="23">
        <v>909.5</v>
      </c>
      <c r="H54" s="23">
        <v>909.4</v>
      </c>
      <c r="I54" s="23">
        <v>909.5</v>
      </c>
      <c r="J54" s="19"/>
    </row>
    <row r="55" spans="1:10" s="1" customFormat="1">
      <c r="A55" s="37" t="s">
        <v>126</v>
      </c>
      <c r="B55" s="26" t="s">
        <v>100</v>
      </c>
      <c r="C55" s="20"/>
      <c r="D55" s="20"/>
      <c r="E55" s="43">
        <f>F55+G55+H55+I55</f>
        <v>244.39999999999998</v>
      </c>
      <c r="F55" s="23"/>
      <c r="G55" s="23">
        <v>4.2</v>
      </c>
      <c r="H55" s="23">
        <v>168.1</v>
      </c>
      <c r="I55" s="23">
        <v>72.099999999999994</v>
      </c>
      <c r="J55" s="19"/>
    </row>
    <row r="56" spans="1:10" s="1" customFormat="1">
      <c r="A56" s="37" t="s">
        <v>132</v>
      </c>
      <c r="B56" s="6" t="s">
        <v>1</v>
      </c>
      <c r="C56" s="20"/>
      <c r="D56" s="20"/>
      <c r="E56" s="27">
        <f t="shared" si="1"/>
        <v>3329.2000000000003</v>
      </c>
      <c r="F56" s="23">
        <v>818.8</v>
      </c>
      <c r="G56" s="23">
        <v>817.3</v>
      </c>
      <c r="H56" s="23">
        <v>857.2</v>
      </c>
      <c r="I56" s="23">
        <v>835.9</v>
      </c>
      <c r="J56" s="19"/>
    </row>
    <row r="57" spans="1:10" s="1" customFormat="1">
      <c r="A57" s="37" t="s">
        <v>133</v>
      </c>
      <c r="B57" s="6" t="s">
        <v>73</v>
      </c>
      <c r="C57" s="20"/>
      <c r="D57" s="20"/>
      <c r="E57" s="27">
        <f t="shared" si="1"/>
        <v>0</v>
      </c>
      <c r="F57" s="23"/>
      <c r="G57" s="23"/>
      <c r="H57" s="23"/>
      <c r="I57" s="23"/>
      <c r="J57" s="19"/>
    </row>
    <row r="58" spans="1:10" s="1" customFormat="1">
      <c r="A58" s="37" t="s">
        <v>134</v>
      </c>
      <c r="B58" s="6" t="s">
        <v>186</v>
      </c>
      <c r="C58" s="20"/>
      <c r="D58" s="20"/>
      <c r="E58" s="27">
        <f t="shared" si="1"/>
        <v>27</v>
      </c>
      <c r="F58" s="23">
        <v>4.5</v>
      </c>
      <c r="G58" s="23">
        <v>7.5</v>
      </c>
      <c r="H58" s="23">
        <v>7.5</v>
      </c>
      <c r="I58" s="23">
        <v>7.5</v>
      </c>
      <c r="J58" s="19"/>
    </row>
    <row r="59" spans="1:10" s="1" customFormat="1" ht="37.5">
      <c r="A59" s="37" t="s">
        <v>135</v>
      </c>
      <c r="B59" s="6" t="s">
        <v>72</v>
      </c>
      <c r="C59" s="20"/>
      <c r="D59" s="20"/>
      <c r="E59" s="27">
        <f t="shared" si="1"/>
        <v>247.9</v>
      </c>
      <c r="F59" s="23">
        <v>48.9</v>
      </c>
      <c r="G59" s="23">
        <v>118</v>
      </c>
      <c r="H59" s="23">
        <v>81</v>
      </c>
      <c r="I59" s="23"/>
      <c r="J59" s="19" t="s">
        <v>49</v>
      </c>
    </row>
    <row r="60" spans="1:10" s="1" customFormat="1">
      <c r="A60" s="37" t="s">
        <v>136</v>
      </c>
      <c r="B60" s="6" t="s">
        <v>60</v>
      </c>
      <c r="C60" s="20"/>
      <c r="D60" s="20"/>
      <c r="E60" s="27">
        <f t="shared" si="1"/>
        <v>0</v>
      </c>
      <c r="F60" s="23">
        <v>0</v>
      </c>
      <c r="G60" s="23">
        <v>0</v>
      </c>
      <c r="H60" s="23">
        <v>0</v>
      </c>
      <c r="I60" s="23">
        <v>0</v>
      </c>
      <c r="J60" s="19"/>
    </row>
    <row r="61" spans="1:10" s="1" customFormat="1">
      <c r="A61" s="37" t="s">
        <v>137</v>
      </c>
      <c r="B61" s="6" t="s">
        <v>183</v>
      </c>
      <c r="C61" s="20"/>
      <c r="D61" s="20"/>
      <c r="E61" s="27">
        <f t="shared" si="1"/>
        <v>2261.1000000000004</v>
      </c>
      <c r="F61" s="23">
        <v>565.20000000000005</v>
      </c>
      <c r="G61" s="23">
        <v>565.29999999999995</v>
      </c>
      <c r="H61" s="23">
        <v>565.4</v>
      </c>
      <c r="I61" s="23">
        <v>565.20000000000005</v>
      </c>
      <c r="J61" s="19" t="s">
        <v>50</v>
      </c>
    </row>
    <row r="62" spans="1:10">
      <c r="A62" s="38" t="s">
        <v>93</v>
      </c>
      <c r="B62" s="7" t="s">
        <v>32</v>
      </c>
      <c r="C62" s="21">
        <f>SUM(C63:C79,C81)</f>
        <v>0</v>
      </c>
      <c r="D62" s="21">
        <f>SUM(D63:D79,D81)</f>
        <v>0</v>
      </c>
      <c r="E62" s="28">
        <f t="shared" si="1"/>
        <v>5982.5999999999995</v>
      </c>
      <c r="F62" s="27">
        <f>F63+F64+F65+F66+F72+F73+F79+F78</f>
        <v>1482.3999999999999</v>
      </c>
      <c r="G62" s="27">
        <f>G63+G64+G65+G66+G72+G73+G79+G78</f>
        <v>1470.9</v>
      </c>
      <c r="H62" s="27">
        <f>H63+H64+H65+H66+H72+H73+H79+H78</f>
        <v>1504.6</v>
      </c>
      <c r="I62" s="27">
        <f>I63+I64+I65+I66+I72+I73+I79+I78</f>
        <v>1524.6999999999998</v>
      </c>
      <c r="J62" s="19"/>
    </row>
    <row r="63" spans="1:10" ht="56.25">
      <c r="A63" s="37" t="s">
        <v>138</v>
      </c>
      <c r="B63" s="26" t="s">
        <v>75</v>
      </c>
      <c r="C63" s="20"/>
      <c r="D63" s="20"/>
      <c r="E63" s="27">
        <f t="shared" si="1"/>
        <v>30.999999999999996</v>
      </c>
      <c r="F63" s="23">
        <v>8</v>
      </c>
      <c r="G63" s="23">
        <v>7.7</v>
      </c>
      <c r="H63" s="23">
        <v>7.6</v>
      </c>
      <c r="I63" s="23">
        <v>7.7</v>
      </c>
      <c r="J63" s="19"/>
    </row>
    <row r="64" spans="1:10" ht="37.5">
      <c r="A64" s="37" t="s">
        <v>139</v>
      </c>
      <c r="B64" s="26" t="s">
        <v>102</v>
      </c>
      <c r="C64" s="20"/>
      <c r="D64" s="20"/>
      <c r="E64" s="27">
        <f t="shared" si="1"/>
        <v>47.300000000000004</v>
      </c>
      <c r="F64" s="23">
        <v>5.0999999999999996</v>
      </c>
      <c r="G64" s="23">
        <v>13.1</v>
      </c>
      <c r="H64" s="23">
        <v>24</v>
      </c>
      <c r="I64" s="23">
        <v>5.0999999999999996</v>
      </c>
      <c r="J64" s="19" t="s">
        <v>67</v>
      </c>
    </row>
    <row r="65" spans="1:12" s="1" customFormat="1">
      <c r="A65" s="37" t="s">
        <v>140</v>
      </c>
      <c r="B65" s="26" t="s">
        <v>16</v>
      </c>
      <c r="C65" s="20"/>
      <c r="D65" s="20"/>
      <c r="E65" s="27">
        <f t="shared" si="1"/>
        <v>0</v>
      </c>
      <c r="F65" s="23"/>
      <c r="G65" s="23"/>
      <c r="H65" s="23"/>
      <c r="I65" s="23"/>
      <c r="J65" s="19" t="s">
        <v>44</v>
      </c>
      <c r="L65" s="24"/>
    </row>
    <row r="66" spans="1:12" s="1" customFormat="1">
      <c r="A66" s="37" t="s">
        <v>141</v>
      </c>
      <c r="B66" s="26" t="s">
        <v>61</v>
      </c>
      <c r="C66" s="20">
        <f>C67+C68+C69+C70</f>
        <v>0</v>
      </c>
      <c r="D66" s="20">
        <f>D67+D68+D69+D70</f>
        <v>0</v>
      </c>
      <c r="E66" s="27">
        <f t="shared" si="1"/>
        <v>4675</v>
      </c>
      <c r="F66" s="23">
        <f>F67+F68+F69+F70</f>
        <v>1142.0999999999999</v>
      </c>
      <c r="G66" s="23">
        <f>G67+G68+G69+G70</f>
        <v>1160.8999999999999</v>
      </c>
      <c r="H66" s="23">
        <f>H67+H68+H69+H70</f>
        <v>1189.6999999999998</v>
      </c>
      <c r="I66" s="23">
        <f>I67+I68+I69+I70</f>
        <v>1182.3</v>
      </c>
      <c r="J66" s="19"/>
    </row>
    <row r="67" spans="1:12" s="1" customFormat="1">
      <c r="A67" s="37" t="s">
        <v>127</v>
      </c>
      <c r="B67" s="26" t="s">
        <v>98</v>
      </c>
      <c r="C67" s="20"/>
      <c r="D67" s="20"/>
      <c r="E67" s="27">
        <f>SUM(F67:I67)</f>
        <v>2382.8000000000002</v>
      </c>
      <c r="F67" s="23">
        <v>595.70000000000005</v>
      </c>
      <c r="G67" s="23">
        <v>595.70000000000005</v>
      </c>
      <c r="H67" s="23">
        <v>595.70000000000005</v>
      </c>
      <c r="I67" s="23">
        <v>595.70000000000005</v>
      </c>
      <c r="J67" s="19"/>
    </row>
    <row r="68" spans="1:12" s="1" customFormat="1">
      <c r="A68" s="37" t="s">
        <v>128</v>
      </c>
      <c r="B68" s="26" t="s">
        <v>99</v>
      </c>
      <c r="C68" s="20"/>
      <c r="D68" s="20"/>
      <c r="E68" s="27">
        <f t="shared" si="1"/>
        <v>227.29999999999998</v>
      </c>
      <c r="F68" s="23">
        <v>56.8</v>
      </c>
      <c r="G68" s="23">
        <v>56.8</v>
      </c>
      <c r="H68" s="23">
        <v>56.8</v>
      </c>
      <c r="I68" s="23">
        <v>56.9</v>
      </c>
      <c r="J68" s="19"/>
    </row>
    <row r="69" spans="1:12" s="1" customFormat="1">
      <c r="A69" s="37" t="s">
        <v>129</v>
      </c>
      <c r="B69" s="26" t="s">
        <v>88</v>
      </c>
      <c r="C69" s="20"/>
      <c r="D69" s="20"/>
      <c r="E69" s="27">
        <f t="shared" si="1"/>
        <v>1998.5000000000002</v>
      </c>
      <c r="F69" s="23">
        <v>489.6</v>
      </c>
      <c r="G69" s="23">
        <v>504.6</v>
      </c>
      <c r="H69" s="23">
        <v>504.6</v>
      </c>
      <c r="I69" s="23">
        <v>499.7</v>
      </c>
      <c r="J69" s="19"/>
    </row>
    <row r="70" spans="1:12" s="1" customFormat="1">
      <c r="A70" s="37" t="s">
        <v>130</v>
      </c>
      <c r="B70" s="26" t="s">
        <v>100</v>
      </c>
      <c r="C70" s="20"/>
      <c r="D70" s="20"/>
      <c r="E70" s="27">
        <f t="shared" si="1"/>
        <v>66.400000000000006</v>
      </c>
      <c r="F70" s="23"/>
      <c r="G70" s="23">
        <v>3.8</v>
      </c>
      <c r="H70" s="23">
        <v>32.6</v>
      </c>
      <c r="I70" s="23">
        <v>30</v>
      </c>
      <c r="J70" s="19"/>
    </row>
    <row r="71" spans="1:12" s="1" customFormat="1">
      <c r="A71" s="37" t="s">
        <v>131</v>
      </c>
      <c r="B71" s="26" t="s">
        <v>101</v>
      </c>
      <c r="C71" s="20"/>
      <c r="D71" s="20"/>
      <c r="E71" s="27"/>
      <c r="F71" s="23"/>
      <c r="G71" s="23"/>
      <c r="H71" s="23"/>
      <c r="I71" s="23"/>
      <c r="J71" s="19"/>
    </row>
    <row r="72" spans="1:12" s="1" customFormat="1" ht="22.5" customHeight="1">
      <c r="A72" s="37" t="s">
        <v>142</v>
      </c>
      <c r="B72" s="26" t="s">
        <v>62</v>
      </c>
      <c r="C72" s="20"/>
      <c r="D72" s="20"/>
      <c r="E72" s="27">
        <f t="shared" si="1"/>
        <v>1028.5</v>
      </c>
      <c r="F72" s="23">
        <v>251.3</v>
      </c>
      <c r="G72" s="23">
        <v>255.4</v>
      </c>
      <c r="H72" s="23">
        <v>261.7</v>
      </c>
      <c r="I72" s="23">
        <v>260.10000000000002</v>
      </c>
      <c r="J72" s="19"/>
    </row>
    <row r="73" spans="1:12" s="1" customFormat="1" ht="22.5" customHeight="1">
      <c r="A73" s="37" t="s">
        <v>143</v>
      </c>
      <c r="B73" s="6" t="s">
        <v>46</v>
      </c>
      <c r="C73" s="20"/>
      <c r="D73" s="20"/>
      <c r="E73" s="27">
        <f>E74+E75+E77+E76</f>
        <v>176.9</v>
      </c>
      <c r="F73" s="27">
        <f>SUM(F74:F77)</f>
        <v>71.2</v>
      </c>
      <c r="G73" s="27">
        <f>SUM(G74:G77)</f>
        <v>27.4</v>
      </c>
      <c r="H73" s="27">
        <f>SUM(H74:H77)</f>
        <v>15.200000000000001</v>
      </c>
      <c r="I73" s="27">
        <f>SUM(I74:I77)</f>
        <v>63.099999999999994</v>
      </c>
      <c r="J73" s="19"/>
    </row>
    <row r="74" spans="1:12" s="1" customFormat="1">
      <c r="A74" s="37" t="s">
        <v>144</v>
      </c>
      <c r="B74" s="26" t="s">
        <v>39</v>
      </c>
      <c r="C74" s="20"/>
      <c r="D74" s="20"/>
      <c r="E74" s="27">
        <f t="shared" si="1"/>
        <v>51.400000000000006</v>
      </c>
      <c r="F74" s="23">
        <v>12.8</v>
      </c>
      <c r="G74" s="23">
        <v>12.8</v>
      </c>
      <c r="H74" s="23">
        <v>12.8</v>
      </c>
      <c r="I74" s="23">
        <v>13</v>
      </c>
      <c r="J74" s="19" t="s">
        <v>51</v>
      </c>
    </row>
    <row r="75" spans="1:12" s="1" customFormat="1">
      <c r="A75" s="37" t="s">
        <v>145</v>
      </c>
      <c r="B75" s="26" t="s">
        <v>45</v>
      </c>
      <c r="C75" s="20"/>
      <c r="D75" s="20"/>
      <c r="E75" s="27">
        <f t="shared" si="1"/>
        <v>7.3</v>
      </c>
      <c r="F75" s="23">
        <v>1.8</v>
      </c>
      <c r="G75" s="23">
        <v>1.9</v>
      </c>
      <c r="H75" s="23">
        <v>1.9</v>
      </c>
      <c r="I75" s="23">
        <v>1.7</v>
      </c>
      <c r="J75" s="19"/>
    </row>
    <row r="76" spans="1:12" s="1" customFormat="1">
      <c r="A76" s="37" t="s">
        <v>146</v>
      </c>
      <c r="B76" s="26" t="s">
        <v>185</v>
      </c>
      <c r="C76" s="20"/>
      <c r="D76" s="20"/>
      <c r="E76" s="27">
        <f t="shared" si="1"/>
        <v>1.9</v>
      </c>
      <c r="F76" s="23">
        <v>0.4</v>
      </c>
      <c r="G76" s="23">
        <v>0.5</v>
      </c>
      <c r="H76" s="23">
        <v>0.5</v>
      </c>
      <c r="I76" s="23">
        <v>0.5</v>
      </c>
      <c r="J76" s="19"/>
    </row>
    <row r="77" spans="1:12" s="1" customFormat="1">
      <c r="A77" s="37" t="s">
        <v>147</v>
      </c>
      <c r="B77" s="26" t="s">
        <v>70</v>
      </c>
      <c r="C77" s="20"/>
      <c r="D77" s="20"/>
      <c r="E77" s="27">
        <f>F77+G77+H77+I77</f>
        <v>116.30000000000001</v>
      </c>
      <c r="F77" s="23">
        <v>56.2</v>
      </c>
      <c r="G77" s="23">
        <v>12.2</v>
      </c>
      <c r="H77" s="23"/>
      <c r="I77" s="23">
        <v>47.9</v>
      </c>
      <c r="J77" s="19"/>
    </row>
    <row r="78" spans="1:12" s="1" customFormat="1">
      <c r="A78" s="37" t="s">
        <v>148</v>
      </c>
      <c r="B78" s="6" t="s">
        <v>59</v>
      </c>
      <c r="C78" s="20"/>
      <c r="D78" s="20"/>
      <c r="E78" s="27">
        <f t="shared" si="1"/>
        <v>23.9</v>
      </c>
      <c r="F78" s="23">
        <v>4.7</v>
      </c>
      <c r="G78" s="23">
        <v>6.4</v>
      </c>
      <c r="H78" s="23">
        <v>6.4</v>
      </c>
      <c r="I78" s="23">
        <v>6.4</v>
      </c>
      <c r="J78" s="19"/>
    </row>
    <row r="79" spans="1:12" s="1" customFormat="1">
      <c r="A79" s="37" t="s">
        <v>149</v>
      </c>
      <c r="B79" s="6" t="s">
        <v>64</v>
      </c>
      <c r="C79" s="20"/>
      <c r="D79" s="20"/>
      <c r="E79" s="27">
        <f t="shared" si="1"/>
        <v>0</v>
      </c>
      <c r="F79" s="23"/>
      <c r="G79" s="23"/>
      <c r="H79" s="23"/>
      <c r="I79" s="23"/>
      <c r="J79" s="19" t="s">
        <v>48</v>
      </c>
    </row>
    <row r="80" spans="1:12" s="1" customFormat="1">
      <c r="A80" s="37" t="s">
        <v>150</v>
      </c>
      <c r="B80" s="6" t="s">
        <v>76</v>
      </c>
      <c r="C80" s="20"/>
      <c r="D80" s="20"/>
      <c r="E80" s="27">
        <f>SUM(F80:I80)</f>
        <v>0</v>
      </c>
      <c r="F80" s="23"/>
      <c r="G80" s="23"/>
      <c r="H80" s="23"/>
      <c r="I80" s="23"/>
      <c r="J80" s="19"/>
    </row>
    <row r="81" spans="1:10" s="1" customFormat="1" ht="37.5">
      <c r="A81" s="37" t="s">
        <v>151</v>
      </c>
      <c r="B81" s="6" t="s">
        <v>78</v>
      </c>
      <c r="C81" s="20"/>
      <c r="D81" s="20"/>
      <c r="E81" s="27">
        <f t="shared" si="1"/>
        <v>0</v>
      </c>
      <c r="F81" s="23"/>
      <c r="G81" s="23"/>
      <c r="H81" s="23"/>
      <c r="I81" s="23"/>
      <c r="J81" s="19"/>
    </row>
    <row r="82" spans="1:10" s="1" customFormat="1">
      <c r="A82" s="37" t="s">
        <v>152</v>
      </c>
      <c r="B82" s="6" t="s">
        <v>182</v>
      </c>
      <c r="C82" s="20"/>
      <c r="D82" s="20"/>
      <c r="E82" s="27">
        <f t="shared" si="1"/>
        <v>0</v>
      </c>
      <c r="F82" s="20"/>
      <c r="G82" s="20"/>
      <c r="H82" s="20"/>
      <c r="I82" s="42"/>
      <c r="J82" s="19"/>
    </row>
    <row r="83" spans="1:10" s="1" customFormat="1">
      <c r="A83" s="38" t="s">
        <v>103</v>
      </c>
      <c r="B83" s="70" t="s">
        <v>86</v>
      </c>
      <c r="C83" s="70"/>
      <c r="D83" s="70"/>
      <c r="E83" s="70"/>
      <c r="F83" s="70"/>
      <c r="G83" s="70"/>
      <c r="H83" s="70"/>
      <c r="I83" s="70"/>
      <c r="J83" s="19"/>
    </row>
    <row r="84" spans="1:10" s="1" customFormat="1">
      <c r="A84" s="37" t="s">
        <v>153</v>
      </c>
      <c r="B84" s="6" t="s">
        <v>63</v>
      </c>
      <c r="C84" s="20"/>
      <c r="D84" s="20"/>
      <c r="E84" s="27">
        <f t="shared" ref="E84:E89" si="3">SUM(F84:I84)</f>
        <v>2913.9</v>
      </c>
      <c r="F84" s="23">
        <f>F41+F44+F45+F50+F57+F58+F59+F63+F64+F65+F73+F78+F79</f>
        <v>792.20000000000016</v>
      </c>
      <c r="G84" s="23">
        <f>G41+G44+G45+G50+G57+G58+G59+G63+G64+G65+G73+G78+G79</f>
        <v>701.2</v>
      </c>
      <c r="H84" s="23">
        <f>H41+H44+H45+H50+H57+H58+H59+H63+H64+H65+H73+H78+H79</f>
        <v>797</v>
      </c>
      <c r="I84" s="23">
        <f>I41+I44+I45+I50+I57+I58+I59+I63+I64+I65+I73+I78+I79</f>
        <v>623.50000000000011</v>
      </c>
      <c r="J84" s="19"/>
    </row>
    <row r="85" spans="1:10" s="1" customFormat="1">
      <c r="A85" s="37" t="s">
        <v>154</v>
      </c>
      <c r="B85" s="6" t="s">
        <v>0</v>
      </c>
      <c r="C85" s="20"/>
      <c r="D85" s="20"/>
      <c r="E85" s="27">
        <f t="shared" si="3"/>
        <v>19757</v>
      </c>
      <c r="F85" s="23">
        <f>F51+F66</f>
        <v>4851.1000000000004</v>
      </c>
      <c r="G85" s="23">
        <f>G51+G66</f>
        <v>4874.7</v>
      </c>
      <c r="H85" s="23">
        <f>H51+H66</f>
        <v>5067.2</v>
      </c>
      <c r="I85" s="23">
        <f>I51+I66</f>
        <v>4964</v>
      </c>
      <c r="J85" s="19"/>
    </row>
    <row r="86" spans="1:10" s="1" customFormat="1">
      <c r="A86" s="37" t="s">
        <v>155</v>
      </c>
      <c r="B86" s="6" t="s">
        <v>1</v>
      </c>
      <c r="C86" s="20"/>
      <c r="D86" s="20"/>
      <c r="E86" s="27">
        <f t="shared" si="3"/>
        <v>4357.7000000000007</v>
      </c>
      <c r="F86" s="23">
        <f>F56+F72</f>
        <v>1070.0999999999999</v>
      </c>
      <c r="G86" s="23">
        <f>G56+G72</f>
        <v>1072.7</v>
      </c>
      <c r="H86" s="23">
        <f>H56+H72</f>
        <v>1118.9000000000001</v>
      </c>
      <c r="I86" s="23">
        <f>I56+I72</f>
        <v>1096</v>
      </c>
      <c r="J86" s="19"/>
    </row>
    <row r="87" spans="1:10" s="1" customFormat="1">
      <c r="A87" s="37" t="s">
        <v>156</v>
      </c>
      <c r="B87" s="6" t="s">
        <v>60</v>
      </c>
      <c r="C87" s="20"/>
      <c r="D87" s="20"/>
      <c r="E87" s="27">
        <f t="shared" si="3"/>
        <v>0</v>
      </c>
      <c r="F87" s="23">
        <f>F60+F80</f>
        <v>0</v>
      </c>
      <c r="G87" s="23">
        <f>G60+G80</f>
        <v>0</v>
      </c>
      <c r="H87" s="23">
        <f>H60+H80</f>
        <v>0</v>
      </c>
      <c r="I87" s="23">
        <f>I60+I80</f>
        <v>0</v>
      </c>
      <c r="J87" s="19"/>
    </row>
    <row r="88" spans="1:10" s="1" customFormat="1">
      <c r="A88" s="37" t="s">
        <v>157</v>
      </c>
      <c r="B88" s="6" t="s">
        <v>13</v>
      </c>
      <c r="C88" s="20"/>
      <c r="D88" s="20"/>
      <c r="E88" s="27">
        <f t="shared" si="3"/>
        <v>2261.1000000000004</v>
      </c>
      <c r="F88" s="23">
        <f>F61+F81+F82</f>
        <v>565.20000000000005</v>
      </c>
      <c r="G88" s="23">
        <f>G61+G81+G82</f>
        <v>565.29999999999995</v>
      </c>
      <c r="H88" s="23">
        <f>H61+H81+H82</f>
        <v>565.4</v>
      </c>
      <c r="I88" s="23">
        <f>I61+I81+I82</f>
        <v>565.20000000000005</v>
      </c>
      <c r="J88" s="19"/>
    </row>
    <row r="89" spans="1:10" s="1" customFormat="1">
      <c r="A89" s="37"/>
      <c r="B89" s="6" t="s">
        <v>104</v>
      </c>
      <c r="C89" s="20"/>
      <c r="D89" s="20"/>
      <c r="E89" s="28">
        <f t="shared" si="3"/>
        <v>29289.7</v>
      </c>
      <c r="F89" s="23">
        <f>SUM(F84:F88)</f>
        <v>7278.5999999999995</v>
      </c>
      <c r="G89" s="23">
        <f>SUM(G84:G88)</f>
        <v>7213.9</v>
      </c>
      <c r="H89" s="23">
        <f>SUM(H84:H88)</f>
        <v>7548.5</v>
      </c>
      <c r="I89" s="23">
        <f>SUM(I84:I88)</f>
        <v>7248.7</v>
      </c>
      <c r="J89" s="19"/>
    </row>
    <row r="90" spans="1:10" s="1" customFormat="1">
      <c r="A90" s="38" t="s">
        <v>105</v>
      </c>
      <c r="B90" s="39" t="s">
        <v>92</v>
      </c>
      <c r="C90" s="39"/>
      <c r="D90" s="39"/>
      <c r="E90" s="25"/>
      <c r="F90" s="39"/>
      <c r="G90" s="39"/>
      <c r="H90" s="39"/>
      <c r="I90" s="39"/>
      <c r="J90" s="19"/>
    </row>
    <row r="91" spans="1:10" s="1" customFormat="1">
      <c r="A91" s="38" t="s">
        <v>106</v>
      </c>
      <c r="B91" s="7" t="s">
        <v>94</v>
      </c>
      <c r="C91" s="7"/>
      <c r="D91" s="7"/>
      <c r="E91" s="25"/>
      <c r="F91" s="7"/>
      <c r="G91" s="7"/>
      <c r="H91" s="7"/>
      <c r="I91" s="7"/>
      <c r="J91" s="19"/>
    </row>
    <row r="92" spans="1:10">
      <c r="A92" s="38" t="s">
        <v>107</v>
      </c>
      <c r="B92" s="7" t="s">
        <v>10</v>
      </c>
      <c r="C92" s="22">
        <f t="shared" ref="C92:I92" si="4">SUM(C34+C37+C38+C90)</f>
        <v>0</v>
      </c>
      <c r="D92" s="22">
        <f t="shared" si="4"/>
        <v>0</v>
      </c>
      <c r="E92" s="41">
        <f t="shared" si="4"/>
        <v>35991.800000000003</v>
      </c>
      <c r="F92" s="41">
        <f t="shared" si="4"/>
        <v>9245.7000000000007</v>
      </c>
      <c r="G92" s="41">
        <f t="shared" si="4"/>
        <v>8941.2000000000007</v>
      </c>
      <c r="H92" s="41">
        <f t="shared" si="4"/>
        <v>8760.7999999999993</v>
      </c>
      <c r="I92" s="41">
        <f t="shared" si="4"/>
        <v>9044.1</v>
      </c>
      <c r="J92" s="19"/>
    </row>
    <row r="93" spans="1:10">
      <c r="A93" s="38" t="s">
        <v>108</v>
      </c>
      <c r="B93" s="7" t="s">
        <v>21</v>
      </c>
      <c r="C93" s="22">
        <f t="shared" ref="C93:D93" si="5">C41+C44+C45+C51+C56+C60+C61+C62</f>
        <v>0</v>
      </c>
      <c r="D93" s="22">
        <f t="shared" si="5"/>
        <v>0</v>
      </c>
      <c r="E93" s="41">
        <f>E40+E62</f>
        <v>29289.699999999997</v>
      </c>
      <c r="F93" s="41">
        <f>F40+F62</f>
        <v>7278.5999999999995</v>
      </c>
      <c r="G93" s="41">
        <f>G40+G62</f>
        <v>7213.9</v>
      </c>
      <c r="H93" s="41">
        <f>H40+H62</f>
        <v>7548.5</v>
      </c>
      <c r="I93" s="41">
        <f>I40+I62</f>
        <v>7248.6999999999989</v>
      </c>
      <c r="J93" s="19"/>
    </row>
    <row r="94" spans="1:10">
      <c r="A94" s="37"/>
      <c r="B94" s="6" t="s">
        <v>187</v>
      </c>
      <c r="C94" s="20"/>
      <c r="D94" s="20"/>
      <c r="E94" s="27">
        <f>SUM(F94:I94)</f>
        <v>6702.1000000000031</v>
      </c>
      <c r="F94" s="23">
        <f>F92-F93</f>
        <v>1967.1000000000013</v>
      </c>
      <c r="G94" s="23">
        <f>G92-G93</f>
        <v>1727.3000000000011</v>
      </c>
      <c r="H94" s="23">
        <f>H92-H93</f>
        <v>1212.2999999999993</v>
      </c>
      <c r="I94" s="23">
        <f>I92-I93</f>
        <v>1795.4000000000015</v>
      </c>
      <c r="J94" s="19"/>
    </row>
    <row r="95" spans="1:10">
      <c r="A95" s="38" t="s">
        <v>109</v>
      </c>
      <c r="B95" s="7" t="s">
        <v>110</v>
      </c>
      <c r="C95" s="39"/>
      <c r="D95" s="39"/>
      <c r="E95" s="25"/>
      <c r="F95" s="25"/>
      <c r="G95" s="25"/>
      <c r="H95" s="25"/>
      <c r="I95" s="25"/>
      <c r="J95" s="19"/>
    </row>
    <row r="96" spans="1:10">
      <c r="A96" s="37" t="s">
        <v>158</v>
      </c>
      <c r="B96" s="6" t="s">
        <v>66</v>
      </c>
      <c r="C96" s="20"/>
      <c r="D96" s="20"/>
      <c r="E96" s="40">
        <f>I96</f>
        <v>269.75</v>
      </c>
      <c r="F96" s="23"/>
      <c r="G96" s="23"/>
      <c r="H96" s="23"/>
      <c r="I96" s="40">
        <v>269.75</v>
      </c>
      <c r="J96" s="19"/>
    </row>
    <row r="97" spans="1:10">
      <c r="A97" s="37" t="s">
        <v>159</v>
      </c>
      <c r="B97" s="6" t="s">
        <v>95</v>
      </c>
      <c r="C97" s="20"/>
      <c r="D97" s="20"/>
      <c r="E97" s="20"/>
      <c r="F97" s="20"/>
      <c r="G97" s="20"/>
      <c r="H97" s="20">
        <v>0</v>
      </c>
      <c r="I97" s="20">
        <v>0</v>
      </c>
      <c r="J97" s="19"/>
    </row>
    <row r="98" spans="1:10">
      <c r="A98" s="37" t="s">
        <v>160</v>
      </c>
      <c r="B98" s="6" t="s">
        <v>96</v>
      </c>
      <c r="C98" s="20"/>
      <c r="D98" s="20"/>
      <c r="E98" s="20"/>
      <c r="F98" s="20"/>
      <c r="G98" s="20"/>
      <c r="H98" s="20"/>
      <c r="I98" s="20"/>
      <c r="J98" s="19"/>
    </row>
    <row r="99" spans="1:10" ht="19.5" customHeight="1">
      <c r="A99" s="37"/>
      <c r="B99" s="26" t="s">
        <v>97</v>
      </c>
      <c r="C99" s="20"/>
      <c r="D99" s="20"/>
      <c r="E99" s="20"/>
      <c r="F99" s="20"/>
      <c r="G99" s="20"/>
      <c r="H99" s="20">
        <v>0</v>
      </c>
      <c r="I99" s="20">
        <v>0</v>
      </c>
      <c r="J99" s="19"/>
    </row>
    <row r="100" spans="1:10">
      <c r="B100" s="13"/>
      <c r="C100" s="29"/>
      <c r="D100" s="29"/>
      <c r="E100" s="29"/>
      <c r="F100" s="29"/>
      <c r="G100" s="29"/>
      <c r="H100" s="29"/>
      <c r="I100" s="29"/>
      <c r="J100" s="30"/>
    </row>
    <row r="101" spans="1:10">
      <c r="B101" s="31" t="s">
        <v>179</v>
      </c>
      <c r="C101" s="64" t="s">
        <v>35</v>
      </c>
      <c r="D101" s="64"/>
      <c r="E101" s="64"/>
      <c r="F101" s="9"/>
      <c r="G101" s="65" t="s">
        <v>178</v>
      </c>
      <c r="H101" s="65"/>
      <c r="I101" s="65"/>
    </row>
    <row r="102" spans="1:10">
      <c r="B102" s="32" t="s">
        <v>34</v>
      </c>
      <c r="C102" s="52" t="s">
        <v>38</v>
      </c>
      <c r="D102" s="52"/>
      <c r="E102" s="52"/>
      <c r="F102" s="33"/>
      <c r="G102" s="53" t="s">
        <v>19</v>
      </c>
      <c r="H102" s="53"/>
      <c r="I102" s="53"/>
      <c r="J102" s="34"/>
    </row>
    <row r="103" spans="1:10">
      <c r="B103" s="13"/>
      <c r="C103" s="15"/>
      <c r="D103" s="14"/>
      <c r="E103" s="15"/>
      <c r="F103" s="14"/>
      <c r="G103" s="14"/>
      <c r="H103" s="14"/>
      <c r="I103" s="14"/>
    </row>
    <row r="104" spans="1:10">
      <c r="B104" s="13"/>
      <c r="C104" s="15"/>
      <c r="D104" s="14"/>
      <c r="E104" s="15"/>
      <c r="F104" s="14"/>
      <c r="G104" s="14"/>
      <c r="H104" s="14"/>
      <c r="I104" s="14"/>
    </row>
    <row r="105" spans="1:10">
      <c r="B105" s="13"/>
      <c r="C105" s="15"/>
      <c r="D105" s="14"/>
      <c r="E105" s="15"/>
      <c r="F105" s="14"/>
      <c r="G105" s="14"/>
      <c r="H105" s="14"/>
      <c r="I105" s="14"/>
    </row>
    <row r="106" spans="1:10">
      <c r="B106" s="13"/>
      <c r="C106" s="15"/>
      <c r="D106" s="14"/>
      <c r="E106" s="15"/>
      <c r="F106" s="14"/>
      <c r="G106" s="14"/>
      <c r="H106" s="14"/>
      <c r="I106" s="14"/>
    </row>
    <row r="107" spans="1:10">
      <c r="B107" s="13"/>
      <c r="C107" s="15"/>
      <c r="D107" s="14"/>
      <c r="E107" s="15"/>
      <c r="F107" s="14"/>
      <c r="G107" s="14"/>
      <c r="H107" s="14"/>
      <c r="I107" s="14"/>
    </row>
    <row r="108" spans="1:10">
      <c r="B108" s="13"/>
      <c r="C108" s="15"/>
      <c r="D108" s="14"/>
      <c r="E108" s="15"/>
      <c r="F108" s="14"/>
      <c r="G108" s="14"/>
      <c r="H108" s="14"/>
      <c r="I108" s="14"/>
    </row>
    <row r="109" spans="1:10">
      <c r="B109" s="13"/>
      <c r="C109" s="15"/>
      <c r="D109" s="14"/>
      <c r="E109" s="15"/>
      <c r="F109" s="14"/>
      <c r="G109" s="14"/>
      <c r="H109" s="14"/>
      <c r="I109" s="14"/>
    </row>
    <row r="110" spans="1:10">
      <c r="B110" s="13"/>
      <c r="C110" s="15"/>
      <c r="D110" s="14"/>
      <c r="E110" s="15"/>
      <c r="F110" s="14"/>
      <c r="G110" s="14"/>
      <c r="H110" s="14"/>
      <c r="I110" s="14"/>
    </row>
    <row r="111" spans="1:10">
      <c r="B111" s="13"/>
      <c r="C111" s="15"/>
      <c r="D111" s="14"/>
      <c r="E111" s="15"/>
      <c r="F111" s="14"/>
      <c r="G111" s="14"/>
      <c r="H111" s="14"/>
      <c r="I111" s="14"/>
    </row>
    <row r="112" spans="1:10">
      <c r="B112" s="13"/>
      <c r="C112" s="15"/>
      <c r="D112" s="14"/>
      <c r="E112" s="15"/>
      <c r="F112" s="14"/>
      <c r="G112" s="14"/>
      <c r="H112" s="14"/>
      <c r="I112" s="14"/>
    </row>
    <row r="113" spans="2:9">
      <c r="B113" s="13"/>
      <c r="C113" s="15"/>
      <c r="D113" s="14"/>
      <c r="E113" s="15"/>
      <c r="F113" s="14"/>
      <c r="G113" s="14"/>
      <c r="H113" s="14"/>
      <c r="I113" s="14"/>
    </row>
    <row r="114" spans="2:9">
      <c r="B114" s="13"/>
      <c r="C114" s="15"/>
      <c r="D114" s="14"/>
      <c r="E114" s="15"/>
      <c r="F114" s="14"/>
      <c r="G114" s="14"/>
      <c r="H114" s="14"/>
      <c r="I114" s="14"/>
    </row>
    <row r="115" spans="2:9">
      <c r="B115" s="13"/>
      <c r="C115" s="15"/>
      <c r="D115" s="14"/>
      <c r="E115" s="15"/>
      <c r="F115" s="14"/>
      <c r="G115" s="14"/>
      <c r="H115" s="14"/>
      <c r="I115" s="14"/>
    </row>
    <row r="116" spans="2:9">
      <c r="B116" s="13"/>
      <c r="C116" s="15"/>
      <c r="D116" s="14"/>
      <c r="E116" s="15"/>
      <c r="F116" s="14"/>
      <c r="G116" s="14"/>
      <c r="H116" s="14"/>
      <c r="I116" s="14"/>
    </row>
    <row r="117" spans="2:9">
      <c r="B117" s="13"/>
      <c r="C117" s="15"/>
      <c r="D117" s="14"/>
      <c r="E117" s="15"/>
      <c r="F117" s="14"/>
      <c r="G117" s="14"/>
      <c r="H117" s="14"/>
      <c r="I117" s="14"/>
    </row>
    <row r="118" spans="2:9">
      <c r="B118" s="13"/>
      <c r="C118" s="15"/>
      <c r="D118" s="14"/>
      <c r="E118" s="15"/>
      <c r="F118" s="14"/>
      <c r="G118" s="14"/>
      <c r="H118" s="14"/>
      <c r="I118" s="14"/>
    </row>
    <row r="119" spans="2:9">
      <c r="B119" s="13"/>
      <c r="C119" s="15"/>
      <c r="D119" s="14"/>
      <c r="E119" s="15"/>
      <c r="F119" s="14"/>
      <c r="G119" s="14"/>
      <c r="H119" s="14"/>
      <c r="I119" s="14"/>
    </row>
    <row r="120" spans="2:9">
      <c r="B120" s="13"/>
      <c r="C120" s="15"/>
      <c r="D120" s="14"/>
      <c r="E120" s="15"/>
      <c r="F120" s="14"/>
      <c r="G120" s="14"/>
      <c r="H120" s="14"/>
      <c r="I120" s="14"/>
    </row>
    <row r="121" spans="2:9">
      <c r="B121" s="13"/>
      <c r="C121" s="15"/>
      <c r="D121" s="14"/>
      <c r="E121" s="15"/>
      <c r="F121" s="14"/>
      <c r="G121" s="14"/>
      <c r="H121" s="14"/>
      <c r="I121" s="14"/>
    </row>
    <row r="122" spans="2:9">
      <c r="B122" s="13"/>
      <c r="C122" s="15"/>
      <c r="D122" s="14"/>
      <c r="E122" s="15"/>
      <c r="F122" s="14"/>
      <c r="G122" s="14"/>
      <c r="H122" s="14"/>
      <c r="I122" s="14"/>
    </row>
    <row r="123" spans="2:9">
      <c r="B123" s="13"/>
      <c r="C123" s="15"/>
      <c r="D123" s="14"/>
      <c r="E123" s="15"/>
      <c r="F123" s="14"/>
      <c r="G123" s="14"/>
      <c r="H123" s="14"/>
      <c r="I123" s="14"/>
    </row>
    <row r="124" spans="2:9">
      <c r="B124" s="13"/>
      <c r="C124" s="15"/>
      <c r="D124" s="14"/>
      <c r="E124" s="15"/>
      <c r="F124" s="14"/>
      <c r="G124" s="14"/>
      <c r="H124" s="14"/>
      <c r="I124" s="14"/>
    </row>
    <row r="125" spans="2:9">
      <c r="B125" s="13"/>
      <c r="C125" s="15"/>
      <c r="D125" s="14"/>
      <c r="E125" s="15"/>
      <c r="F125" s="14"/>
      <c r="G125" s="14"/>
      <c r="H125" s="14"/>
      <c r="I125" s="14"/>
    </row>
    <row r="126" spans="2:9">
      <c r="B126" s="13"/>
      <c r="C126" s="15"/>
      <c r="D126" s="14"/>
      <c r="E126" s="15"/>
      <c r="F126" s="14"/>
      <c r="G126" s="14"/>
      <c r="H126" s="14"/>
      <c r="I126" s="14"/>
    </row>
    <row r="127" spans="2:9">
      <c r="B127" s="13"/>
      <c r="C127" s="15"/>
      <c r="D127" s="14"/>
      <c r="E127" s="15"/>
      <c r="F127" s="14"/>
      <c r="G127" s="14"/>
      <c r="H127" s="14"/>
      <c r="I127" s="14"/>
    </row>
    <row r="128" spans="2:9">
      <c r="B128" s="13"/>
      <c r="C128" s="15"/>
      <c r="D128" s="14"/>
      <c r="E128" s="15"/>
      <c r="F128" s="14"/>
      <c r="G128" s="14"/>
      <c r="H128" s="14"/>
      <c r="I128" s="14"/>
    </row>
    <row r="129" spans="2:9">
      <c r="B129" s="13"/>
      <c r="C129" s="15"/>
      <c r="D129" s="14"/>
      <c r="E129" s="15"/>
      <c r="F129" s="14"/>
      <c r="G129" s="14"/>
      <c r="H129" s="14"/>
      <c r="I129" s="14"/>
    </row>
    <row r="130" spans="2:9">
      <c r="B130" s="13"/>
      <c r="C130" s="15"/>
      <c r="D130" s="14"/>
      <c r="E130" s="15"/>
      <c r="F130" s="14"/>
      <c r="G130" s="14"/>
      <c r="H130" s="14"/>
      <c r="I130" s="14"/>
    </row>
    <row r="131" spans="2:9">
      <c r="B131" s="13"/>
      <c r="C131" s="15"/>
      <c r="D131" s="14"/>
      <c r="E131" s="15"/>
      <c r="F131" s="14"/>
      <c r="G131" s="14"/>
      <c r="H131" s="14"/>
      <c r="I131" s="14"/>
    </row>
    <row r="132" spans="2:9">
      <c r="B132" s="13"/>
      <c r="C132" s="15"/>
      <c r="D132" s="14"/>
      <c r="E132" s="15"/>
      <c r="F132" s="14"/>
      <c r="G132" s="14"/>
      <c r="H132" s="14"/>
      <c r="I132" s="14"/>
    </row>
    <row r="133" spans="2:9">
      <c r="B133" s="13"/>
      <c r="C133" s="15"/>
      <c r="D133" s="14"/>
      <c r="E133" s="15"/>
      <c r="F133" s="14"/>
      <c r="G133" s="14"/>
      <c r="H133" s="14"/>
      <c r="I133" s="14"/>
    </row>
    <row r="134" spans="2:9">
      <c r="B134" s="13"/>
      <c r="C134" s="15"/>
      <c r="D134" s="14"/>
      <c r="E134" s="15"/>
      <c r="F134" s="14"/>
      <c r="G134" s="14"/>
      <c r="H134" s="14"/>
      <c r="I134" s="14"/>
    </row>
    <row r="135" spans="2:9">
      <c r="B135" s="13"/>
      <c r="C135" s="15"/>
      <c r="D135" s="14"/>
      <c r="E135" s="15"/>
      <c r="F135" s="14"/>
      <c r="G135" s="14"/>
      <c r="H135" s="14"/>
      <c r="I135" s="14"/>
    </row>
    <row r="136" spans="2:9">
      <c r="B136" s="13"/>
      <c r="C136" s="15"/>
      <c r="D136" s="14"/>
      <c r="E136" s="15"/>
      <c r="F136" s="14"/>
      <c r="G136" s="14"/>
      <c r="H136" s="14"/>
      <c r="I136" s="14"/>
    </row>
    <row r="137" spans="2:9">
      <c r="B137" s="13"/>
      <c r="C137" s="15"/>
      <c r="D137" s="14"/>
      <c r="E137" s="15"/>
      <c r="F137" s="14"/>
      <c r="G137" s="14"/>
      <c r="H137" s="14"/>
      <c r="I137" s="14"/>
    </row>
    <row r="138" spans="2:9">
      <c r="B138" s="13"/>
      <c r="C138" s="15"/>
      <c r="D138" s="14"/>
      <c r="E138" s="15"/>
      <c r="F138" s="14"/>
      <c r="G138" s="14"/>
      <c r="H138" s="14"/>
      <c r="I138" s="14"/>
    </row>
    <row r="139" spans="2:9">
      <c r="B139" s="13"/>
      <c r="C139" s="15"/>
      <c r="D139" s="14"/>
      <c r="E139" s="15"/>
      <c r="F139" s="14"/>
      <c r="G139" s="14"/>
      <c r="H139" s="14"/>
      <c r="I139" s="14"/>
    </row>
    <row r="140" spans="2:9">
      <c r="B140" s="13"/>
      <c r="C140" s="15"/>
      <c r="D140" s="14"/>
      <c r="E140" s="15"/>
      <c r="F140" s="14"/>
      <c r="G140" s="14"/>
      <c r="H140" s="14"/>
      <c r="I140" s="14"/>
    </row>
    <row r="141" spans="2:9">
      <c r="B141" s="13"/>
      <c r="C141" s="15"/>
      <c r="D141" s="14"/>
      <c r="E141" s="15"/>
      <c r="F141" s="14"/>
      <c r="G141" s="14"/>
      <c r="H141" s="14"/>
      <c r="I141" s="14"/>
    </row>
    <row r="142" spans="2:9">
      <c r="B142" s="17"/>
    </row>
    <row r="143" spans="2:9">
      <c r="B143" s="17"/>
    </row>
    <row r="144" spans="2:9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0" spans="2:2">
      <c r="B170" s="17"/>
    </row>
    <row r="171" spans="2:2">
      <c r="B171" s="17"/>
    </row>
    <row r="172" spans="2:2">
      <c r="B172" s="17"/>
    </row>
    <row r="173" spans="2:2">
      <c r="B173" s="17"/>
    </row>
    <row r="174" spans="2:2">
      <c r="B174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81" spans="2:2">
      <c r="B181" s="17"/>
    </row>
    <row r="182" spans="2:2">
      <c r="B182" s="17"/>
    </row>
    <row r="183" spans="2:2">
      <c r="B183" s="17"/>
    </row>
    <row r="184" spans="2:2">
      <c r="B184" s="17"/>
    </row>
    <row r="185" spans="2:2">
      <c r="B185" s="17"/>
    </row>
    <row r="186" spans="2:2">
      <c r="B186" s="17"/>
    </row>
    <row r="187" spans="2:2">
      <c r="B187" s="17"/>
    </row>
    <row r="188" spans="2:2">
      <c r="B188" s="17"/>
    </row>
    <row r="189" spans="2:2">
      <c r="B189" s="17"/>
    </row>
    <row r="190" spans="2:2">
      <c r="B190" s="17"/>
    </row>
    <row r="191" spans="2:2">
      <c r="B191" s="17"/>
    </row>
    <row r="192" spans="2:2">
      <c r="B192" s="17"/>
    </row>
    <row r="193" spans="2:2">
      <c r="B193" s="17"/>
    </row>
    <row r="194" spans="2:2">
      <c r="B194" s="17"/>
    </row>
    <row r="195" spans="2:2">
      <c r="B195" s="17"/>
    </row>
    <row r="196" spans="2:2">
      <c r="B196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7" spans="2:2">
      <c r="B207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49" spans="2:2">
      <c r="B249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0" spans="2:2">
      <c r="B290" s="17"/>
    </row>
    <row r="291" spans="2:2">
      <c r="B291" s="17"/>
    </row>
    <row r="292" spans="2:2">
      <c r="B292" s="17"/>
    </row>
    <row r="293" spans="2:2">
      <c r="B293" s="17"/>
    </row>
    <row r="294" spans="2:2">
      <c r="B294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  <row r="302" spans="2:2">
      <c r="B302" s="17"/>
    </row>
    <row r="303" spans="2:2">
      <c r="B303" s="17"/>
    </row>
    <row r="304" spans="2:2">
      <c r="B304" s="17"/>
    </row>
    <row r="305" spans="2:2">
      <c r="B305" s="17"/>
    </row>
    <row r="306" spans="2:2">
      <c r="B306" s="17"/>
    </row>
    <row r="307" spans="2:2">
      <c r="B307" s="17"/>
    </row>
    <row r="308" spans="2:2">
      <c r="B308" s="17"/>
    </row>
  </sheetData>
  <mergeCells count="44">
    <mergeCell ref="J31:J32"/>
    <mergeCell ref="B83:I83"/>
    <mergeCell ref="A18:B18"/>
    <mergeCell ref="B31:B32"/>
    <mergeCell ref="C31:C32"/>
    <mergeCell ref="D31:D32"/>
    <mergeCell ref="E31:E32"/>
    <mergeCell ref="F21:H21"/>
    <mergeCell ref="A31:A32"/>
    <mergeCell ref="A21:B21"/>
    <mergeCell ref="A20:B20"/>
    <mergeCell ref="A19:B19"/>
    <mergeCell ref="C21:E21"/>
    <mergeCell ref="C22:E22"/>
    <mergeCell ref="A17:B17"/>
    <mergeCell ref="A16:B16"/>
    <mergeCell ref="A23:B23"/>
    <mergeCell ref="G12:H12"/>
    <mergeCell ref="C16:G16"/>
    <mergeCell ref="C17:G17"/>
    <mergeCell ref="C18:G18"/>
    <mergeCell ref="A22:B22"/>
    <mergeCell ref="C14:E14"/>
    <mergeCell ref="E2:H2"/>
    <mergeCell ref="C101:E101"/>
    <mergeCell ref="G101:I101"/>
    <mergeCell ref="E3:H3"/>
    <mergeCell ref="H14:I14"/>
    <mergeCell ref="C15:G15"/>
    <mergeCell ref="C19:G19"/>
    <mergeCell ref="C20:G20"/>
    <mergeCell ref="F22:H22"/>
    <mergeCell ref="C23:E23"/>
    <mergeCell ref="C102:E102"/>
    <mergeCell ref="G102:I102"/>
    <mergeCell ref="C24:I24"/>
    <mergeCell ref="B28:I28"/>
    <mergeCell ref="B29:I29"/>
    <mergeCell ref="F31:I31"/>
    <mergeCell ref="C25:I25"/>
    <mergeCell ref="C26:I26"/>
    <mergeCell ref="A25:B25"/>
    <mergeCell ref="A24:B24"/>
    <mergeCell ref="A26:B26"/>
  </mergeCells>
  <phoneticPr fontId="3" type="noConversion"/>
  <pageMargins left="0.59055118110236227" right="0.39370078740157483" top="0.39370078740157483" bottom="0.39370078740157483" header="0.39370078740157483" footer="0.39370078740157483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Фін план (IV кв.2018)</vt:lpstr>
      <vt:lpstr>'Фін план (IV кв.2018)'!Заголовки_для_друку</vt:lpstr>
      <vt:lpstr>'Фін план (IV кв.2018)'!Область_друку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RePack by Diakov</cp:lastModifiedBy>
  <cp:lastPrinted>2018-11-15T09:32:16Z</cp:lastPrinted>
  <dcterms:created xsi:type="dcterms:W3CDTF">2003-03-13T16:00:22Z</dcterms:created>
  <dcterms:modified xsi:type="dcterms:W3CDTF">2019-02-15T13:23:07Z</dcterms:modified>
</cp:coreProperties>
</file>